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CF34C99F-0F5E-44FF-B4BA-F86020F7E698}" xr6:coauthVersionLast="47" xr6:coauthVersionMax="47" xr10:uidLastSave="{00000000-0000-0000-0000-000000000000}"/>
  <bookViews>
    <workbookView xWindow="-108" yWindow="-108" windowWidth="23256" windowHeight="12576" tabRatio="916" firstSheet="2" activeTab="5" xr2:uid="{00000000-000D-0000-FFFF-FFFF00000000}"/>
  </bookViews>
  <sheets>
    <sheet name="1. Processing Steps" sheetId="5" r:id="rId1"/>
    <sheet name="2.List criteria,indicator,param" sheetId="12" r:id="rId2"/>
    <sheet name="3. Naturalness check criteria" sheetId="10" r:id="rId3"/>
    <sheet name="4. Data collection" sheetId="7" r:id="rId4"/>
    <sheet name="Process Assessment_Indic Rating" sheetId="13" r:id="rId5"/>
    <sheet name="Process Assessment_Overall scor" sheetId="14" r:id="rId6"/>
    <sheet name="Naturalness Check_Indic Rating" sheetId="15" r:id="rId7"/>
    <sheet name="Naturalness Check_Overall score" sheetId="16" r:id="rId8"/>
    <sheet name="9.Annex_List of criteria" sheetId="4" r:id="rId9"/>
  </sheets>
  <externalReferences>
    <externalReference r:id="rId10"/>
  </externalReferences>
  <definedNames>
    <definedName name="_ftn1" localSheetId="8">'9.Annex_List of criteria'!$B$45</definedName>
    <definedName name="_ftn2" localSheetId="8">'9.Annex_List of criteria'!$B$46</definedName>
    <definedName name="_ftnref1" localSheetId="8">'9.Annex_List of criteria'!$D$15</definedName>
    <definedName name="_ftnref2" localSheetId="8">'9.Annex_List of criteria'!$D$26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3" i="16" l="1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G65" i="16" s="1"/>
  <c r="J64" i="16"/>
  <c r="J63" i="16"/>
  <c r="G63" i="16" s="1"/>
  <c r="D63" i="16" s="1"/>
  <c r="C59" i="16" s="1"/>
  <c r="G15" i="16" s="1"/>
  <c r="B59" i="16"/>
  <c r="F15" i="16" s="1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G31" i="16" s="1"/>
  <c r="J30" i="16"/>
  <c r="J29" i="16"/>
  <c r="J28" i="16"/>
  <c r="G28" i="16" s="1"/>
  <c r="J27" i="16"/>
  <c r="J26" i="16"/>
  <c r="G26" i="16" s="1"/>
  <c r="D26" i="16" s="1"/>
  <c r="C22" i="16" s="1"/>
  <c r="G13" i="16" s="1"/>
  <c r="B22" i="16"/>
  <c r="F13" i="16" s="1"/>
  <c r="C19" i="16"/>
  <c r="C17" i="16"/>
  <c r="C15" i="16"/>
  <c r="C13" i="16"/>
  <c r="C11" i="16"/>
  <c r="H86" i="15"/>
  <c r="I86" i="15" s="1"/>
  <c r="K86" i="15" s="1"/>
  <c r="F86" i="15"/>
  <c r="H85" i="15"/>
  <c r="F85" i="15"/>
  <c r="H84" i="15"/>
  <c r="I84" i="15" s="1"/>
  <c r="K84" i="15" s="1"/>
  <c r="F84" i="15"/>
  <c r="H83" i="15"/>
  <c r="I83" i="15" s="1"/>
  <c r="K83" i="15" s="1"/>
  <c r="F83" i="15"/>
  <c r="H82" i="15"/>
  <c r="I82" i="15" s="1"/>
  <c r="K82" i="15" s="1"/>
  <c r="F82" i="15"/>
  <c r="H81" i="15"/>
  <c r="F81" i="15"/>
  <c r="H80" i="15"/>
  <c r="I80" i="15" s="1"/>
  <c r="K80" i="15" s="1"/>
  <c r="F80" i="15"/>
  <c r="H79" i="15"/>
  <c r="I79" i="15" s="1"/>
  <c r="K79" i="15" s="1"/>
  <c r="F79" i="15"/>
  <c r="H78" i="15"/>
  <c r="I78" i="15" s="1"/>
  <c r="K78" i="15" s="1"/>
  <c r="F78" i="15"/>
  <c r="H77" i="15"/>
  <c r="F77" i="15"/>
  <c r="H76" i="15"/>
  <c r="I76" i="15" s="1"/>
  <c r="K76" i="15" s="1"/>
  <c r="F76" i="15"/>
  <c r="H75" i="15"/>
  <c r="I75" i="15" s="1"/>
  <c r="K75" i="15" s="1"/>
  <c r="F75" i="15"/>
  <c r="H74" i="15"/>
  <c r="I74" i="15" s="1"/>
  <c r="K74" i="15" s="1"/>
  <c r="F74" i="15"/>
  <c r="H73" i="15"/>
  <c r="F73" i="15"/>
  <c r="H72" i="15"/>
  <c r="I72" i="15" s="1"/>
  <c r="K72" i="15" s="1"/>
  <c r="F72" i="15"/>
  <c r="H70" i="15"/>
  <c r="I70" i="15" s="1"/>
  <c r="K70" i="15" s="1"/>
  <c r="F70" i="15"/>
  <c r="H69" i="15"/>
  <c r="I69" i="15" s="1"/>
  <c r="K69" i="15" s="1"/>
  <c r="F69" i="15"/>
  <c r="H68" i="15"/>
  <c r="F68" i="15"/>
  <c r="H67" i="15"/>
  <c r="I67" i="15" s="1"/>
  <c r="K67" i="15" s="1"/>
  <c r="F67" i="15"/>
  <c r="H66" i="15"/>
  <c r="I66" i="15" s="1"/>
  <c r="K66" i="15" s="1"/>
  <c r="F66" i="15"/>
  <c r="H65" i="15"/>
  <c r="I65" i="15" s="1"/>
  <c r="K65" i="15" s="1"/>
  <c r="F65" i="15"/>
  <c r="H64" i="15"/>
  <c r="F64" i="15"/>
  <c r="H63" i="15"/>
  <c r="I63" i="15" s="1"/>
  <c r="K63" i="15" s="1"/>
  <c r="F63" i="15"/>
  <c r="H62" i="15"/>
  <c r="I62" i="15" s="1"/>
  <c r="K62" i="15" s="1"/>
  <c r="F62" i="15"/>
  <c r="H61" i="15"/>
  <c r="I61" i="15" s="1"/>
  <c r="K61" i="15" s="1"/>
  <c r="F61" i="15"/>
  <c r="H60" i="15"/>
  <c r="F60" i="15"/>
  <c r="H59" i="15"/>
  <c r="I59" i="15" s="1"/>
  <c r="K59" i="15" s="1"/>
  <c r="F59" i="15"/>
  <c r="H58" i="15"/>
  <c r="I58" i="15" s="1"/>
  <c r="K58" i="15" s="1"/>
  <c r="F58" i="15"/>
  <c r="H57" i="15"/>
  <c r="I57" i="15" s="1"/>
  <c r="K57" i="15" s="1"/>
  <c r="F57" i="15"/>
  <c r="H56" i="15"/>
  <c r="F56" i="15"/>
  <c r="F52" i="15"/>
  <c r="H48" i="15"/>
  <c r="F48" i="15"/>
  <c r="H47" i="15"/>
  <c r="F47" i="15"/>
  <c r="H46" i="15"/>
  <c r="I46" i="15" s="1"/>
  <c r="K46" i="15" s="1"/>
  <c r="F46" i="15"/>
  <c r="H45" i="15"/>
  <c r="F45" i="15"/>
  <c r="H44" i="15"/>
  <c r="F44" i="15"/>
  <c r="H43" i="15"/>
  <c r="F43" i="15"/>
  <c r="H42" i="15"/>
  <c r="I42" i="15" s="1"/>
  <c r="K42" i="15" s="1"/>
  <c r="F42" i="15"/>
  <c r="H41" i="15"/>
  <c r="F41" i="15"/>
  <c r="H40" i="15"/>
  <c r="F40" i="15"/>
  <c r="H39" i="15"/>
  <c r="F39" i="15"/>
  <c r="H38" i="15"/>
  <c r="I38" i="15" s="1"/>
  <c r="K38" i="15" s="1"/>
  <c r="F38" i="15"/>
  <c r="H37" i="15"/>
  <c r="F37" i="15"/>
  <c r="H36" i="15"/>
  <c r="F36" i="15"/>
  <c r="H35" i="15"/>
  <c r="F35" i="15"/>
  <c r="H34" i="15"/>
  <c r="I34" i="15" s="1"/>
  <c r="K34" i="15" s="1"/>
  <c r="F34" i="15"/>
  <c r="H32" i="15"/>
  <c r="F32" i="15"/>
  <c r="H31" i="15"/>
  <c r="F31" i="15"/>
  <c r="H30" i="15"/>
  <c r="F30" i="15"/>
  <c r="H29" i="15"/>
  <c r="I29" i="15" s="1"/>
  <c r="K29" i="15" s="1"/>
  <c r="F29" i="15"/>
  <c r="H28" i="15"/>
  <c r="F28" i="15"/>
  <c r="H27" i="15"/>
  <c r="F27" i="15"/>
  <c r="H26" i="15"/>
  <c r="F26" i="15"/>
  <c r="H25" i="15"/>
  <c r="I25" i="15" s="1"/>
  <c r="K25" i="15" s="1"/>
  <c r="F25" i="15"/>
  <c r="H24" i="15"/>
  <c r="F24" i="15"/>
  <c r="H23" i="15"/>
  <c r="F23" i="15"/>
  <c r="H22" i="15"/>
  <c r="F22" i="15"/>
  <c r="H21" i="15"/>
  <c r="I21" i="15" s="1"/>
  <c r="K21" i="15" s="1"/>
  <c r="F21" i="15"/>
  <c r="H20" i="15"/>
  <c r="F20" i="15"/>
  <c r="H19" i="15"/>
  <c r="F19" i="15"/>
  <c r="H18" i="15"/>
  <c r="F18" i="15"/>
  <c r="F14" i="15"/>
  <c r="C12" i="15"/>
  <c r="C10" i="15"/>
  <c r="C8" i="15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G58" i="14" s="1"/>
  <c r="D58" i="14" s="1"/>
  <c r="J57" i="14"/>
  <c r="J56" i="14"/>
  <c r="J55" i="14"/>
  <c r="J54" i="14"/>
  <c r="J53" i="14"/>
  <c r="J52" i="14"/>
  <c r="J51" i="14"/>
  <c r="J50" i="14"/>
  <c r="J49" i="14"/>
  <c r="J48" i="14"/>
  <c r="J47" i="14"/>
  <c r="G47" i="14" s="1"/>
  <c r="J46" i="14"/>
  <c r="J45" i="14"/>
  <c r="G44" i="14" s="1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G28" i="14" s="1"/>
  <c r="J27" i="14"/>
  <c r="G27" i="14" s="1"/>
  <c r="J26" i="14"/>
  <c r="G26" i="14" s="1"/>
  <c r="D26" i="14" s="1"/>
  <c r="C22" i="14" s="1"/>
  <c r="B22" i="14"/>
  <c r="C19" i="14"/>
  <c r="C17" i="14"/>
  <c r="C15" i="14"/>
  <c r="C13" i="14"/>
  <c r="C11" i="14"/>
  <c r="H62" i="13"/>
  <c r="F62" i="13"/>
  <c r="H61" i="13"/>
  <c r="I61" i="13" s="1"/>
  <c r="K61" i="13" s="1"/>
  <c r="F61" i="13"/>
  <c r="H60" i="13"/>
  <c r="I60" i="13" s="1"/>
  <c r="K60" i="13" s="1"/>
  <c r="F60" i="13"/>
  <c r="H59" i="13"/>
  <c r="F59" i="13"/>
  <c r="H58" i="13"/>
  <c r="F58" i="13"/>
  <c r="H57" i="13"/>
  <c r="I57" i="13" s="1"/>
  <c r="K57" i="13" s="1"/>
  <c r="F57" i="13"/>
  <c r="H56" i="13"/>
  <c r="I56" i="13" s="1"/>
  <c r="K56" i="13" s="1"/>
  <c r="F56" i="13"/>
  <c r="H55" i="13"/>
  <c r="F55" i="13"/>
  <c r="H54" i="13"/>
  <c r="F54" i="13"/>
  <c r="H53" i="13"/>
  <c r="I53" i="13" s="1"/>
  <c r="K53" i="13" s="1"/>
  <c r="F53" i="13"/>
  <c r="H52" i="13"/>
  <c r="I52" i="13" s="1"/>
  <c r="K52" i="13" s="1"/>
  <c r="F52" i="13"/>
  <c r="H51" i="13"/>
  <c r="F51" i="13"/>
  <c r="H50" i="13"/>
  <c r="F50" i="13"/>
  <c r="H49" i="13"/>
  <c r="I49" i="13" s="1"/>
  <c r="K49" i="13" s="1"/>
  <c r="F49" i="13"/>
  <c r="H48" i="13"/>
  <c r="I48" i="13" s="1"/>
  <c r="K48" i="13" s="1"/>
  <c r="F48" i="13"/>
  <c r="H46" i="13"/>
  <c r="F46" i="13"/>
  <c r="H45" i="13"/>
  <c r="F45" i="13"/>
  <c r="H44" i="13"/>
  <c r="I44" i="13" s="1"/>
  <c r="K44" i="13" s="1"/>
  <c r="F44" i="13"/>
  <c r="H43" i="13"/>
  <c r="I43" i="13" s="1"/>
  <c r="K43" i="13" s="1"/>
  <c r="F43" i="13"/>
  <c r="H42" i="13"/>
  <c r="F42" i="13"/>
  <c r="H41" i="13"/>
  <c r="F41" i="13"/>
  <c r="H40" i="13"/>
  <c r="I40" i="13" s="1"/>
  <c r="K40" i="13" s="1"/>
  <c r="F40" i="13"/>
  <c r="H39" i="13"/>
  <c r="I39" i="13" s="1"/>
  <c r="K39" i="13" s="1"/>
  <c r="F39" i="13"/>
  <c r="H38" i="13"/>
  <c r="F38" i="13"/>
  <c r="H37" i="13"/>
  <c r="F37" i="13"/>
  <c r="H36" i="13"/>
  <c r="I36" i="13" s="1"/>
  <c r="K36" i="13" s="1"/>
  <c r="F36" i="13"/>
  <c r="H35" i="13"/>
  <c r="I35" i="13" s="1"/>
  <c r="K35" i="13" s="1"/>
  <c r="F35" i="13"/>
  <c r="H34" i="13"/>
  <c r="F34" i="13"/>
  <c r="H33" i="13"/>
  <c r="F33" i="13"/>
  <c r="H32" i="13"/>
  <c r="I32" i="13" s="1"/>
  <c r="K32" i="13" s="1"/>
  <c r="F32" i="13"/>
  <c r="H30" i="13"/>
  <c r="I30" i="13" s="1"/>
  <c r="K30" i="13" s="1"/>
  <c r="F30" i="13"/>
  <c r="H29" i="13"/>
  <c r="F29" i="13"/>
  <c r="H28" i="13"/>
  <c r="F28" i="13"/>
  <c r="H27" i="13"/>
  <c r="I27" i="13" s="1"/>
  <c r="K27" i="13" s="1"/>
  <c r="F27" i="13"/>
  <c r="H26" i="13"/>
  <c r="I26" i="13" s="1"/>
  <c r="K26" i="13" s="1"/>
  <c r="F26" i="13"/>
  <c r="H25" i="13"/>
  <c r="F25" i="13"/>
  <c r="H24" i="13"/>
  <c r="F24" i="13"/>
  <c r="H23" i="13"/>
  <c r="I23" i="13" s="1"/>
  <c r="K23" i="13" s="1"/>
  <c r="F23" i="13"/>
  <c r="H22" i="13"/>
  <c r="I22" i="13" s="1"/>
  <c r="K22" i="13" s="1"/>
  <c r="F22" i="13"/>
  <c r="H21" i="13"/>
  <c r="F21" i="13"/>
  <c r="H20" i="13"/>
  <c r="F20" i="13"/>
  <c r="H19" i="13"/>
  <c r="F19" i="13"/>
  <c r="H18" i="13"/>
  <c r="I18" i="13" s="1"/>
  <c r="K18" i="13" s="1"/>
  <c r="F18" i="13"/>
  <c r="H17" i="13"/>
  <c r="F17" i="13"/>
  <c r="H16" i="13"/>
  <c r="I16" i="13" s="1"/>
  <c r="K16" i="13" s="1"/>
  <c r="F16" i="13"/>
  <c r="I15" i="13"/>
  <c r="H15" i="13"/>
  <c r="G15" i="13"/>
  <c r="F15" i="13"/>
  <c r="C12" i="13"/>
  <c r="C10" i="13"/>
  <c r="C8" i="13"/>
  <c r="I19" i="13" l="1"/>
  <c r="K19" i="13" s="1"/>
  <c r="I18" i="15"/>
  <c r="K18" i="15" s="1"/>
  <c r="I22" i="15"/>
  <c r="K22" i="15" s="1"/>
  <c r="I26" i="15"/>
  <c r="K26" i="15" s="1"/>
  <c r="I30" i="15"/>
  <c r="K30" i="15" s="1"/>
  <c r="I35" i="15"/>
  <c r="K35" i="15" s="1"/>
  <c r="I39" i="15"/>
  <c r="K39" i="15" s="1"/>
  <c r="I43" i="15"/>
  <c r="K43" i="15" s="1"/>
  <c r="I47" i="15"/>
  <c r="K47" i="15" s="1"/>
  <c r="G42" i="16"/>
  <c r="D42" i="16" s="1"/>
  <c r="G42" i="14"/>
  <c r="D42" i="14" s="1"/>
  <c r="I19" i="15"/>
  <c r="K19" i="15" s="1"/>
  <c r="I23" i="15"/>
  <c r="K23" i="15" s="1"/>
  <c r="I27" i="15"/>
  <c r="K27" i="15" s="1"/>
  <c r="I31" i="15"/>
  <c r="K31" i="15" s="1"/>
  <c r="I36" i="15"/>
  <c r="K36" i="15" s="1"/>
  <c r="I40" i="15"/>
  <c r="K40" i="15" s="1"/>
  <c r="I44" i="15"/>
  <c r="K44" i="15" s="1"/>
  <c r="I48" i="15"/>
  <c r="K48" i="15" s="1"/>
  <c r="I17" i="13"/>
  <c r="K17" i="13" s="1"/>
  <c r="I24" i="13"/>
  <c r="K24" i="13" s="1"/>
  <c r="I28" i="13"/>
  <c r="K28" i="13" s="1"/>
  <c r="I37" i="13"/>
  <c r="K37" i="13" s="1"/>
  <c r="I41" i="13"/>
  <c r="K41" i="13" s="1"/>
  <c r="I50" i="13"/>
  <c r="K50" i="13" s="1"/>
  <c r="I58" i="13"/>
  <c r="K58" i="13" s="1"/>
  <c r="I20" i="13"/>
  <c r="K20" i="13" s="1"/>
  <c r="I33" i="13"/>
  <c r="K33" i="13" s="1"/>
  <c r="I45" i="13"/>
  <c r="K45" i="13" s="1"/>
  <c r="I54" i="13"/>
  <c r="K54" i="13" s="1"/>
  <c r="I62" i="13"/>
  <c r="K62" i="13" s="1"/>
  <c r="G68" i="16"/>
  <c r="I20" i="15"/>
  <c r="K20" i="15" s="1"/>
  <c r="I24" i="15"/>
  <c r="K24" i="15" s="1"/>
  <c r="I28" i="15"/>
  <c r="K28" i="15" s="1"/>
  <c r="I32" i="15"/>
  <c r="K32" i="15" s="1"/>
  <c r="I37" i="15"/>
  <c r="K37" i="15" s="1"/>
  <c r="I41" i="15"/>
  <c r="K41" i="15" s="1"/>
  <c r="I45" i="15"/>
  <c r="K45" i="15" s="1"/>
  <c r="I21" i="13"/>
  <c r="K21" i="13" s="1"/>
  <c r="I25" i="13"/>
  <c r="K25" i="13" s="1"/>
  <c r="I29" i="13"/>
  <c r="K29" i="13" s="1"/>
  <c r="I34" i="13"/>
  <c r="K34" i="13" s="1"/>
  <c r="I38" i="13"/>
  <c r="K38" i="13" s="1"/>
  <c r="I42" i="13"/>
  <c r="K42" i="13" s="1"/>
  <c r="I46" i="13"/>
  <c r="K46" i="13" s="1"/>
  <c r="I51" i="13"/>
  <c r="K51" i="13" s="1"/>
  <c r="I55" i="13"/>
  <c r="K55" i="13" s="1"/>
  <c r="I59" i="13"/>
  <c r="K59" i="13" s="1"/>
  <c r="I56" i="15"/>
  <c r="K56" i="15" s="1"/>
  <c r="I60" i="15"/>
  <c r="K60" i="15" s="1"/>
  <c r="I64" i="15"/>
  <c r="K64" i="15" s="1"/>
  <c r="I68" i="15"/>
  <c r="K68" i="15" s="1"/>
  <c r="I73" i="15"/>
  <c r="K73" i="15" s="1"/>
  <c r="I77" i="15"/>
  <c r="K77" i="15" s="1"/>
  <c r="I81" i="15"/>
  <c r="K81" i="15" s="1"/>
  <c r="I85" i="15"/>
  <c r="K85" i="15" s="1"/>
  <c r="G79" i="16"/>
  <c r="D79" i="16" s="1"/>
  <c r="C17" i="7" l="1"/>
  <c r="C18" i="12" l="1"/>
  <c r="C16" i="12"/>
  <c r="C14" i="12"/>
  <c r="C12" i="12"/>
  <c r="C18" i="10" l="1"/>
  <c r="C16" i="10"/>
  <c r="C14" i="10"/>
  <c r="C12" i="10"/>
  <c r="C21" i="7" l="1"/>
  <c r="C19" i="7"/>
  <c r="H24" i="7"/>
  <c r="G24" i="7"/>
  <c r="F24" i="7"/>
  <c r="C15" i="7" l="1"/>
  <c r="C13" i="7"/>
</calcChain>
</file>

<file path=xl/sharedStrings.xml><?xml version="1.0" encoding="utf-8"?>
<sst xmlns="http://schemas.openxmlformats.org/spreadsheetml/2006/main" count="317" uniqueCount="179">
  <si>
    <t>Aspect</t>
  </si>
  <si>
    <t>Criterion</t>
  </si>
  <si>
    <t>Indicator</t>
  </si>
  <si>
    <t>Remarks</t>
  </si>
  <si>
    <t>Environmental sustainability</t>
  </si>
  <si>
    <t>Atmospheric resource use/pollution</t>
  </si>
  <si>
    <t>Particulate matter</t>
  </si>
  <si>
    <t>kg PM2.5-eq./unit</t>
  </si>
  <si>
    <t>Climate change</t>
  </si>
  <si>
    <t>Global warming potential</t>
  </si>
  <si>
    <r>
      <t>kg CO</t>
    </r>
    <r>
      <rPr>
        <vertAlign val="subscript"/>
        <sz val="10"/>
        <color theme="1"/>
        <rFont val="Palatino Linotype"/>
        <family val="1"/>
      </rPr>
      <t>2</t>
    </r>
    <r>
      <rPr>
        <sz val="10"/>
        <color theme="1"/>
        <rFont val="Palatino Linotype"/>
        <family val="1"/>
      </rPr>
      <t>-eq./unit</t>
    </r>
  </si>
  <si>
    <t>Toxicity</t>
  </si>
  <si>
    <t>Human toxicity, non-cancer effects</t>
  </si>
  <si>
    <t>cases/unit</t>
  </si>
  <si>
    <t>Human toxicity, cancer effects</t>
  </si>
  <si>
    <t>Freshwater ecotoxicity</t>
  </si>
  <si>
    <t>PAF.m3.day/unit</t>
  </si>
  <si>
    <t>Marine ecotoxicity</t>
  </si>
  <si>
    <t>kg 1,4-DB-eq./unit</t>
  </si>
  <si>
    <t>Terrestrial eco-toxicity</t>
  </si>
  <si>
    <t>Eutrophication</t>
  </si>
  <si>
    <t>Terrestrial eutrophication</t>
  </si>
  <si>
    <t>molc N-eq./unit</t>
  </si>
  <si>
    <t>Freshwater eutrophication</t>
  </si>
  <si>
    <t>kg P-eq./unit</t>
  </si>
  <si>
    <t>Marine eutrophication</t>
  </si>
  <si>
    <t>kg N-eq./unit</t>
  </si>
  <si>
    <t>Other environmental impacts</t>
  </si>
  <si>
    <t>Acidification</t>
  </si>
  <si>
    <t>molc H+-eq./unit</t>
  </si>
  <si>
    <t>Ionizing radiation</t>
  </si>
  <si>
    <t>kBq U235-eq./unit</t>
  </si>
  <si>
    <t>Nutritional quality</t>
  </si>
  <si>
    <t>Content in Macronutrients</t>
  </si>
  <si>
    <t>Carbohydrates [1]</t>
  </si>
  <si>
    <t>g/100g</t>
  </si>
  <si>
    <t>Fiber</t>
  </si>
  <si>
    <t xml:space="preserve">Proteins </t>
  </si>
  <si>
    <t>Fats, saturated and unsaturated fatty acids</t>
  </si>
  <si>
    <t>Concentration of Micronutrients</t>
  </si>
  <si>
    <t xml:space="preserve">Minerals </t>
  </si>
  <si>
    <t>g or mg/100g</t>
  </si>
  <si>
    <t>Vitamins</t>
  </si>
  <si>
    <t>μg or mg/100g</t>
  </si>
  <si>
    <t>Trace elements</t>
  </si>
  <si>
    <t>Concentration of Phytochemicals</t>
  </si>
  <si>
    <t>Antioxidant activity</t>
  </si>
  <si>
    <t>μM Trolox/L</t>
  </si>
  <si>
    <t>Total flavonoids</t>
  </si>
  <si>
    <t>mg/100g</t>
  </si>
  <si>
    <t>Polyphenols</t>
  </si>
  <si>
    <t>Microbial characteristics</t>
  </si>
  <si>
    <t>Microbial load</t>
  </si>
  <si>
    <t>Log CFU/g or ml</t>
  </si>
  <si>
    <t xml:space="preserve">Toxic organisms[2] </t>
  </si>
  <si>
    <t>Other nutritional compounds</t>
  </si>
  <si>
    <t>pH</t>
  </si>
  <si>
    <t>Total soluble solids</t>
  </si>
  <si>
    <r>
      <t>Brix</t>
    </r>
    <r>
      <rPr>
        <sz val="8"/>
        <color theme="1"/>
        <rFont val="Calibri"/>
        <family val="2"/>
      </rPr>
      <t>    </t>
    </r>
  </si>
  <si>
    <t>Inner quality</t>
  </si>
  <si>
    <t>Vital quality</t>
  </si>
  <si>
    <t>For example; Cu chloride crystallization</t>
  </si>
  <si>
    <t>Holistic quality</t>
  </si>
  <si>
    <t>Fluorescence excitation spectroscopy</t>
  </si>
  <si>
    <t xml:space="preserve">Presence of contaminants </t>
  </si>
  <si>
    <t xml:space="preserve">Constituents of toxic relevance </t>
  </si>
  <si>
    <t xml:space="preserve">For example; </t>
  </si>
  <si>
    <t>- phystase</t>
  </si>
  <si>
    <t xml:space="preserve">Process contaminants </t>
  </si>
  <si>
    <t>For example:</t>
  </si>
  <si>
    <r>
      <t>-</t>
    </r>
    <r>
      <rPr>
        <sz val="7"/>
        <color rgb="FF2F6C86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 xml:space="preserve">Acrylamide </t>
    </r>
  </si>
  <si>
    <t>Outside contaminants</t>
  </si>
  <si>
    <t>For example;</t>
  </si>
  <si>
    <r>
      <t>-</t>
    </r>
    <r>
      <rPr>
        <sz val="7"/>
        <color rgb="FF2F6C86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Biocide</t>
    </r>
  </si>
  <si>
    <r>
      <t>-</t>
    </r>
    <r>
      <rPr>
        <sz val="7"/>
        <color rgb="FF2F6C86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 xml:space="preserve">Environment contaminates </t>
    </r>
  </si>
  <si>
    <t>Sensory quality</t>
  </si>
  <si>
    <t>Enjoyment</t>
  </si>
  <si>
    <t>Taste</t>
  </si>
  <si>
    <t>Sensory profile analysis</t>
  </si>
  <si>
    <t>Odour</t>
  </si>
  <si>
    <t>Aroma profile</t>
  </si>
  <si>
    <t>Gas chromatography (GC), high performance liquid chromatography (HPLC)</t>
  </si>
  <si>
    <t>Colour intensity</t>
  </si>
  <si>
    <t>chroma index</t>
  </si>
  <si>
    <t xml:space="preserve">Texture and haptic </t>
  </si>
  <si>
    <t xml:space="preserve">[1] Depending on the technology or product under assessment, a more detailed look for the subgroups of all nutrients like carbohydrates, proteins, fat, fibers, vitamins and minerals is recommended. </t>
  </si>
  <si>
    <t>[2] The type of relevant microorganism depends on the technology or product under assessment.</t>
  </si>
  <si>
    <t>Parameter [3]</t>
  </si>
  <si>
    <t>[3] The parameter unit may vary as it depends on the assessment method used.</t>
  </si>
  <si>
    <t xml:space="preserve">Company : </t>
  </si>
  <si>
    <t>Product :</t>
  </si>
  <si>
    <t>Parameter</t>
  </si>
  <si>
    <t>List of criteria affected during processing</t>
  </si>
  <si>
    <t xml:space="preserve">Raw materials : </t>
  </si>
  <si>
    <t>Processing steps</t>
  </si>
  <si>
    <t>Inputs</t>
  </si>
  <si>
    <t>Outputs</t>
  </si>
  <si>
    <t>Examples of criteria</t>
  </si>
  <si>
    <t>AA</t>
  </si>
  <si>
    <t>P</t>
  </si>
  <si>
    <t>Existing process :</t>
  </si>
  <si>
    <t>Alternative process :</t>
  </si>
  <si>
    <t>Y</t>
  </si>
  <si>
    <t>X</t>
  </si>
  <si>
    <t>Instructions</t>
  </si>
  <si>
    <t>- the list of criteria in annex</t>
  </si>
  <si>
    <t>- your product knowledge</t>
  </si>
  <si>
    <t>- data you will have access to</t>
  </si>
  <si>
    <t>Data collection</t>
  </si>
  <si>
    <t>Data sources (littérature, analysis….)</t>
  </si>
  <si>
    <t>This sheet lists the criteria that will be used for assessment.</t>
  </si>
  <si>
    <t>Please complete the table below with criteria, indicators and parameters you are willing to assess. Help yourself with :</t>
  </si>
  <si>
    <t>Please complete the table below with :</t>
  </si>
  <si>
    <t>- the list of assessed criteria/indicators/paramater for each aspect (environment, nutrition, sensory) -&gt; copy-paste from the sheet "List of criteria"</t>
  </si>
  <si>
    <t>- data relative to existing process</t>
  </si>
  <si>
    <t>- data relative to alternative process</t>
  </si>
  <si>
    <t>- data relative to raw materials (for nutritional and sensory qualities only)</t>
  </si>
  <si>
    <t>- the origine/source of data</t>
  </si>
  <si>
    <t>This sheet summarizes the main information linked to the studied product and processes.</t>
  </si>
  <si>
    <t>If you decide to leave out some processing steps from the system boundary:</t>
  </si>
  <si>
    <t>Explain below in written form why they are not being included in the assessment</t>
  </si>
  <si>
    <t>Existing process*</t>
  </si>
  <si>
    <t>Alternative process*</t>
  </si>
  <si>
    <t>*We encourage you to first sketch processing steps, inputs and outputs, and a boundary on a piece of paper or software that is more appropriate for sketching than Excel and then transger the information to this Excel sheet</t>
  </si>
  <si>
    <t>Substep 1.1.f</t>
  </si>
  <si>
    <t>This sheet lists the criteria that will be used for assessment of naturalness (comparison of a processed product with raw materials).</t>
  </si>
  <si>
    <t>Please complete the table below with criteria, indicators and parameters that you will assess. Help yourself with :</t>
  </si>
  <si>
    <t>- the list of criteria in annex (the last sheet in this file)</t>
  </si>
  <si>
    <t>How and how much are selected criteria affected during processing?</t>
  </si>
  <si>
    <t>Why are these criteria suitable for naturalness check?</t>
  </si>
  <si>
    <t>System boundary* (Copy/paste the square below and use it to mark a system boundary of the processing steps that you listed and that you will focus on in your assessment. Repeat for existing and alternative process)</t>
  </si>
  <si>
    <t>Absolute indicator scores</t>
  </si>
  <si>
    <t>Substep 1.1.a</t>
  </si>
  <si>
    <t xml:space="preserve">Aim: </t>
  </si>
  <si>
    <t>Aim 1 or aim 2</t>
  </si>
  <si>
    <t>Substeps 1.1.b and 1.1.c</t>
  </si>
  <si>
    <t>Substeps 1.1.d and 1.1.e</t>
  </si>
  <si>
    <t>Substep 1.2.a</t>
  </si>
  <si>
    <t>Substep 1.2.b</t>
  </si>
  <si>
    <t>Substep 1.2.c</t>
  </si>
  <si>
    <t>Substep 1.3.a and 1.3.b</t>
  </si>
  <si>
    <t>This sheet is used in substeps 1.2.a, 1.2.b and substeps 2.1.a and 2.1.b</t>
  </si>
  <si>
    <t>Substep 2.1.b</t>
  </si>
  <si>
    <t>Substep 2.1.a</t>
  </si>
  <si>
    <t>Substep 2.2.</t>
  </si>
  <si>
    <t>This sheet is used in substeps 1.2.c and 2.2.</t>
  </si>
  <si>
    <t>Substep 2.3.a</t>
  </si>
  <si>
    <t>This sheet is used in substep 2.3.a</t>
  </si>
  <si>
    <t>Substep 2.3.b</t>
  </si>
  <si>
    <t>Substep 2.3.a and 2.3.b</t>
  </si>
  <si>
    <t>Criterion (copy from sheet 2)</t>
  </si>
  <si>
    <t>Indicator (copy from sheet 2)</t>
  </si>
  <si>
    <t>Parameter (copy from sheet 2)</t>
  </si>
  <si>
    <t>and 2.3.b</t>
  </si>
  <si>
    <t>This sheet is used in Substeps 1.1.a to 1.1.f  and 1.3.a and 1.3.b of the assessment protocol.</t>
  </si>
  <si>
    <r>
      <rPr>
        <b/>
        <sz val="11"/>
        <rFont val="Calibri"/>
        <family val="2"/>
        <scheme val="minor"/>
      </rPr>
      <t xml:space="preserve">Do not touch the white cells ! </t>
    </r>
    <r>
      <rPr>
        <sz val="11"/>
        <rFont val="Calibri"/>
        <family val="2"/>
        <scheme val="minor"/>
      </rPr>
      <t>Only paste the criteria, indicators and parameters on grey cells.</t>
    </r>
  </si>
  <si>
    <t>Process Assessment : Calculation of Indicator Rating Scores</t>
  </si>
  <si>
    <t>Existing process</t>
  </si>
  <si>
    <t>Alternative Process</t>
  </si>
  <si>
    <t>Indicator rating score</t>
  </si>
  <si>
    <t xml:space="preserve">- Paste the criteria, indicators and parameters on grey cells. </t>
  </si>
  <si>
    <t>- Indicate the criterion &amp; indicator weighting factors in the yellow cells.</t>
  </si>
  <si>
    <t>- Calculate the criterion score --&gt; be careful when a criteria is associated with several indicator (refer to substep 3.2.c. of the protocol).</t>
  </si>
  <si>
    <t>- Aspect and overall scores will be calculated automatically.</t>
  </si>
  <si>
    <t>Process Assessment : Calculation of Overall score</t>
  </si>
  <si>
    <t>Aspect weighting factor</t>
  </si>
  <si>
    <t>Criterion weighting factor</t>
  </si>
  <si>
    <t>Criterion Score</t>
  </si>
  <si>
    <t>Indicator weighting factor</t>
  </si>
  <si>
    <t>Indicator Rating score</t>
  </si>
  <si>
    <t>Naturalness Check : Calculation of Indicator Rating Scores</t>
  </si>
  <si>
    <t>Raw material</t>
  </si>
  <si>
    <t>Existing Process</t>
  </si>
  <si>
    <t>Absolute score</t>
  </si>
  <si>
    <t>Normalized score</t>
  </si>
  <si>
    <t>Naturalness check : Calculation of Overall score</t>
  </si>
  <si>
    <t>RECAP</t>
  </si>
  <si>
    <t xml:space="preserve">Copy here all criteria </t>
  </si>
  <si>
    <t xml:space="preserve">Copy here all indicators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</si>
</sst>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vertAlign val="subscript"/>
      <sz val="10"/>
      <color theme="1"/>
      <name val="Palatino Linotype"/>
      <family val="1"/>
    </font>
    <font>
      <sz val="8"/>
      <color theme="1"/>
      <name val="Calibri"/>
      <family val="2"/>
    </font>
    <font>
      <sz val="10"/>
      <color rgb="FF2F6C86"/>
      <name val="Courier New"/>
      <family val="3"/>
    </font>
    <font>
      <sz val="7"/>
      <color rgb="FF2F6C86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F6C8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6" fillId="15" borderId="0" applyNumberFormat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2" fillId="2" borderId="0" xfId="0" applyFont="1" applyFill="1"/>
    <xf numFmtId="0" fontId="11" fillId="0" borderId="0" xfId="1" applyAlignment="1">
      <alignment vertical="center"/>
    </xf>
    <xf numFmtId="0" fontId="10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 indent="3"/>
    </xf>
    <xf numFmtId="0" fontId="11" fillId="5" borderId="1" xfId="1" applyFill="1" applyBorder="1" applyAlignment="1">
      <alignment horizontal="left" vertical="center" wrapText="1" indent="3"/>
    </xf>
    <xf numFmtId="0" fontId="3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1" applyBorder="1" applyAlignment="1">
      <alignment horizontal="left" vertical="center" wrapText="1" indent="3"/>
    </xf>
    <xf numFmtId="0" fontId="11" fillId="3" borderId="1" xfId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8" borderId="0" xfId="0" applyFill="1"/>
    <xf numFmtId="0" fontId="0" fillId="2" borderId="1" xfId="0" applyFill="1" applyBorder="1"/>
    <xf numFmtId="0" fontId="1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1" applyFill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0" xfId="0" applyFill="1" applyBorder="1"/>
    <xf numFmtId="0" fontId="0" fillId="11" borderId="11" xfId="0" applyFill="1" applyBorder="1"/>
    <xf numFmtId="0" fontId="0" fillId="11" borderId="12" xfId="0" applyFill="1" applyBorder="1"/>
    <xf numFmtId="0" fontId="0" fillId="11" borderId="13" xfId="0" applyFill="1" applyBorder="1"/>
    <xf numFmtId="0" fontId="0" fillId="11" borderId="14" xfId="0" applyFill="1" applyBorder="1"/>
    <xf numFmtId="0" fontId="2" fillId="11" borderId="7" xfId="0" applyFont="1" applyFill="1" applyBorder="1"/>
    <xf numFmtId="0" fontId="0" fillId="11" borderId="10" xfId="0" quotePrefix="1" applyFill="1" applyBorder="1"/>
    <xf numFmtId="0" fontId="0" fillId="11" borderId="0" xfId="0" quotePrefix="1" applyFill="1" applyBorder="1"/>
    <xf numFmtId="0" fontId="9" fillId="2" borderId="1" xfId="0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4" fillId="11" borderId="10" xfId="0" applyFont="1" applyFill="1" applyBorder="1"/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 indent="3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11" borderId="10" xfId="0" applyFont="1" applyFill="1" applyBorder="1"/>
    <xf numFmtId="0" fontId="13" fillId="11" borderId="0" xfId="0" applyFont="1" applyFill="1" applyBorder="1"/>
    <xf numFmtId="0" fontId="13" fillId="11" borderId="10" xfId="0" quotePrefix="1" applyFont="1" applyFill="1" applyBorder="1"/>
    <xf numFmtId="0" fontId="13" fillId="11" borderId="0" xfId="0" quotePrefix="1" applyFont="1" applyFill="1" applyBorder="1"/>
    <xf numFmtId="0" fontId="14" fillId="11" borderId="12" xfId="0" applyFont="1" applyFill="1" applyBorder="1"/>
    <xf numFmtId="0" fontId="1" fillId="2" borderId="0" xfId="0" applyFont="1" applyFill="1"/>
    <xf numFmtId="0" fontId="2" fillId="11" borderId="7" xfId="0" applyFont="1" applyFill="1" applyBorder="1" applyAlignment="1"/>
    <xf numFmtId="0" fontId="0" fillId="11" borderId="8" xfId="0" applyFill="1" applyBorder="1" applyAlignment="1"/>
    <xf numFmtId="0" fontId="0" fillId="11" borderId="9" xfId="0" applyFill="1" applyBorder="1" applyAlignment="1"/>
    <xf numFmtId="0" fontId="14" fillId="11" borderId="10" xfId="0" applyFont="1" applyFill="1" applyBorder="1" applyAlignment="1"/>
    <xf numFmtId="0" fontId="0" fillId="11" borderId="0" xfId="0" applyFill="1" applyBorder="1" applyAlignment="1"/>
    <xf numFmtId="0" fontId="0" fillId="11" borderId="11" xfId="0" applyFill="1" applyBorder="1" applyAlignment="1"/>
    <xf numFmtId="0" fontId="14" fillId="11" borderId="12" xfId="0" applyFont="1" applyFill="1" applyBorder="1" applyAlignment="1"/>
    <xf numFmtId="0" fontId="0" fillId="11" borderId="13" xfId="0" applyFill="1" applyBorder="1" applyAlignment="1"/>
    <xf numFmtId="0" fontId="0" fillId="11" borderId="14" xfId="0" applyFill="1" applyBorder="1" applyAlignment="1"/>
    <xf numFmtId="0" fontId="16" fillId="15" borderId="1" xfId="2" applyBorder="1" applyAlignment="1">
      <alignment horizontal="center"/>
    </xf>
    <xf numFmtId="0" fontId="16" fillId="15" borderId="1" xfId="2" applyBorder="1" applyAlignment="1">
      <alignment horizontal="center" vertical="center" wrapText="1"/>
    </xf>
    <xf numFmtId="0" fontId="16" fillId="15" borderId="4" xfId="2" applyBorder="1" applyAlignment="1">
      <alignment horizontal="center" vertical="center" wrapText="1"/>
    </xf>
    <xf numFmtId="0" fontId="18" fillId="2" borderId="0" xfId="0" applyFont="1" applyFill="1"/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" fillId="4" borderId="4" xfId="0" applyFont="1" applyFill="1" applyBorder="1" applyAlignment="1">
      <alignment vertical="center"/>
    </xf>
    <xf numFmtId="0" fontId="1" fillId="8" borderId="7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9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0" fillId="8" borderId="0" xfId="0" applyFill="1" applyBorder="1"/>
    <xf numFmtId="0" fontId="1" fillId="4" borderId="5" xfId="0" applyFont="1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14" xfId="0" applyFont="1" applyFill="1" applyBorder="1" applyAlignment="1">
      <alignment vertical="center"/>
    </xf>
    <xf numFmtId="0" fontId="0" fillId="6" borderId="4" xfId="0" applyFill="1" applyBorder="1"/>
    <xf numFmtId="0" fontId="1" fillId="8" borderId="8" xfId="0" applyFont="1" applyFill="1" applyBorder="1"/>
    <xf numFmtId="0" fontId="0" fillId="8" borderId="9" xfId="0" applyFill="1" applyBorder="1"/>
    <xf numFmtId="0" fontId="0" fillId="6" borderId="6" xfId="0" applyFill="1" applyBorder="1"/>
    <xf numFmtId="0" fontId="1" fillId="8" borderId="0" xfId="0" applyFont="1" applyFill="1" applyBorder="1"/>
    <xf numFmtId="0" fontId="0" fillId="8" borderId="11" xfId="0" applyFill="1" applyBorder="1"/>
    <xf numFmtId="0" fontId="1" fillId="6" borderId="6" xfId="0" applyFont="1" applyFill="1" applyBorder="1"/>
    <xf numFmtId="0" fontId="0" fillId="6" borderId="5" xfId="0" applyFill="1" applyBorder="1"/>
    <xf numFmtId="0" fontId="0" fillId="8" borderId="13" xfId="0" applyFill="1" applyBorder="1"/>
    <xf numFmtId="0" fontId="0" fillId="8" borderId="14" xfId="0" applyFill="1" applyBorder="1"/>
    <xf numFmtId="0" fontId="13" fillId="7" borderId="4" xfId="0" applyFont="1" applyFill="1" applyBorder="1"/>
    <xf numFmtId="0" fontId="0" fillId="8" borderId="8" xfId="0" applyFill="1" applyBorder="1"/>
    <xf numFmtId="0" fontId="13" fillId="7" borderId="6" xfId="0" applyFont="1" applyFill="1" applyBorder="1"/>
    <xf numFmtId="0" fontId="17" fillId="7" borderId="6" xfId="0" applyFont="1" applyFill="1" applyBorder="1"/>
    <xf numFmtId="0" fontId="13" fillId="7" borderId="5" xfId="0" applyFont="1" applyFill="1" applyBorder="1"/>
    <xf numFmtId="0" fontId="19" fillId="2" borderId="1" xfId="0" applyFont="1" applyFill="1" applyBorder="1"/>
    <xf numFmtId="164" fontId="20" fillId="2" borderId="1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2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9" fontId="1" fillId="16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0" fillId="2" borderId="6" xfId="0" applyFill="1" applyBorder="1" applyAlignment="1">
      <alignment horizontal="center"/>
    </xf>
    <xf numFmtId="0" fontId="1" fillId="4" borderId="10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0" fillId="16" borderId="0" xfId="0" applyFill="1" applyBorder="1"/>
    <xf numFmtId="164" fontId="0" fillId="2" borderId="0" xfId="0" applyNumberFormat="1" applyFill="1" applyBorder="1"/>
    <xf numFmtId="2" fontId="0" fillId="2" borderId="0" xfId="0" applyNumberFormat="1" applyFill="1"/>
    <xf numFmtId="0" fontId="1" fillId="4" borderId="12" xfId="0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164" fontId="0" fillId="2" borderId="0" xfId="0" applyNumberFormat="1" applyFill="1"/>
    <xf numFmtId="9" fontId="1" fillId="16" borderId="8" xfId="0" applyNumberFormat="1" applyFont="1" applyFill="1" applyBorder="1"/>
    <xf numFmtId="164" fontId="1" fillId="2" borderId="8" xfId="0" applyNumberFormat="1" applyFont="1" applyFill="1" applyBorder="1"/>
    <xf numFmtId="0" fontId="0" fillId="2" borderId="4" xfId="0" applyFill="1" applyBorder="1" applyAlignment="1">
      <alignment horizontal="center"/>
    </xf>
    <xf numFmtId="0" fontId="1" fillId="16" borderId="0" xfId="0" applyFont="1" applyFill="1" applyBorder="1"/>
    <xf numFmtId="164" fontId="1" fillId="2" borderId="0" xfId="0" applyNumberFormat="1" applyFont="1" applyFill="1" applyBorder="1"/>
    <xf numFmtId="9" fontId="1" fillId="16" borderId="0" xfId="0" applyNumberFormat="1" applyFont="1" applyFill="1" applyBorder="1"/>
    <xf numFmtId="0" fontId="0" fillId="16" borderId="13" xfId="0" applyFill="1" applyBorder="1"/>
    <xf numFmtId="164" fontId="0" fillId="2" borderId="13" xfId="0" applyNumberFormat="1" applyFill="1" applyBorder="1"/>
    <xf numFmtId="0" fontId="21" fillId="8" borderId="8" xfId="0" applyFont="1" applyFill="1" applyBorder="1"/>
    <xf numFmtId="0" fontId="21" fillId="8" borderId="0" xfId="0" applyFont="1" applyFill="1" applyBorder="1"/>
    <xf numFmtId="1" fontId="0" fillId="2" borderId="0" xfId="0" applyNumberFormat="1" applyFill="1"/>
    <xf numFmtId="0" fontId="0" fillId="2" borderId="18" xfId="0" applyFill="1" applyBorder="1"/>
    <xf numFmtId="0" fontId="0" fillId="2" borderId="19" xfId="0" applyFill="1" applyBorder="1"/>
    <xf numFmtId="164" fontId="0" fillId="2" borderId="19" xfId="0" applyNumberFormat="1" applyFill="1" applyBorder="1"/>
    <xf numFmtId="0" fontId="0" fillId="2" borderId="20" xfId="0" applyFill="1" applyBorder="1"/>
    <xf numFmtId="0" fontId="0" fillId="2" borderId="21" xfId="0" applyFill="1" applyBorder="1"/>
    <xf numFmtId="9" fontId="0" fillId="16" borderId="0" xfId="0" applyNumberFormat="1" applyFill="1" applyBorder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1" fillId="16" borderId="7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5" borderId="2" xfId="0" applyFont="1" applyFill="1" applyBorder="1" applyAlignment="1">
      <alignment horizontal="left" vertical="center" wrapText="1" indent="3"/>
    </xf>
    <xf numFmtId="0" fontId="3" fillId="5" borderId="3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 indent="3"/>
    </xf>
    <xf numFmtId="0" fontId="3" fillId="5" borderId="1" xfId="0" applyFont="1" applyFill="1" applyBorder="1" applyAlignment="1">
      <alignment horizontal="left" vertical="center" wrapText="1" indent="3"/>
    </xf>
    <xf numFmtId="0" fontId="3" fillId="3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</cellXfs>
  <cellStyles count="3">
    <cellStyle name="Collegamento ipertestuale" xfId="1" builtinId="8"/>
    <cellStyle name="Normale" xfId="0" builtinId="0"/>
    <cellStyle name="Valore non valido" xfId="2" builtinId="27"/>
  </cellStyles>
  <dxfs count="4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Medium9"/>
  <colors>
    <mruColors>
      <color rgb="FFFFC000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24</xdr:row>
      <xdr:rowOff>9525</xdr:rowOff>
    </xdr:from>
    <xdr:to>
      <xdr:col>6</xdr:col>
      <xdr:colOff>857250</xdr:colOff>
      <xdr:row>24</xdr:row>
      <xdr:rowOff>189525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791200" y="2124075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857250</xdr:colOff>
      <xdr:row>25</xdr:row>
      <xdr:rowOff>180975</xdr:rowOff>
    </xdr:from>
    <xdr:to>
      <xdr:col>6</xdr:col>
      <xdr:colOff>857250</xdr:colOff>
      <xdr:row>26</xdr:row>
      <xdr:rowOff>170475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791200" y="2486025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857250</xdr:colOff>
      <xdr:row>28</xdr:row>
      <xdr:rowOff>0</xdr:rowOff>
    </xdr:from>
    <xdr:to>
      <xdr:col>6</xdr:col>
      <xdr:colOff>857250</xdr:colOff>
      <xdr:row>28</xdr:row>
      <xdr:rowOff>180000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791200" y="2876550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857250</xdr:colOff>
      <xdr:row>29</xdr:row>
      <xdr:rowOff>180975</xdr:rowOff>
    </xdr:from>
    <xdr:to>
      <xdr:col>6</xdr:col>
      <xdr:colOff>857250</xdr:colOff>
      <xdr:row>30</xdr:row>
      <xdr:rowOff>170475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791200" y="3248025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857250</xdr:colOff>
      <xdr:row>32</xdr:row>
      <xdr:rowOff>0</xdr:rowOff>
    </xdr:from>
    <xdr:to>
      <xdr:col>6</xdr:col>
      <xdr:colOff>857250</xdr:colOff>
      <xdr:row>32</xdr:row>
      <xdr:rowOff>180000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791200" y="3638550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857250</xdr:colOff>
      <xdr:row>34</xdr:row>
      <xdr:rowOff>0</xdr:rowOff>
    </xdr:from>
    <xdr:to>
      <xdr:col>6</xdr:col>
      <xdr:colOff>857250</xdr:colOff>
      <xdr:row>34</xdr:row>
      <xdr:rowOff>180000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791200" y="4019550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</xdr:row>
      <xdr:rowOff>85725</xdr:rowOff>
    </xdr:from>
    <xdr:to>
      <xdr:col>5</xdr:col>
      <xdr:colOff>504000</xdr:colOff>
      <xdr:row>23</xdr:row>
      <xdr:rowOff>85725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4429125" y="2390775"/>
          <a:ext cx="50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35</xdr:row>
      <xdr:rowOff>85725</xdr:rowOff>
    </xdr:from>
    <xdr:to>
      <xdr:col>7</xdr:col>
      <xdr:colOff>504000</xdr:colOff>
      <xdr:row>35</xdr:row>
      <xdr:rowOff>85725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6696075" y="4676775"/>
          <a:ext cx="50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42</xdr:row>
      <xdr:rowOff>66675</xdr:rowOff>
    </xdr:from>
    <xdr:to>
      <xdr:col>1</xdr:col>
      <xdr:colOff>1333501</xdr:colOff>
      <xdr:row>45</xdr:row>
      <xdr:rowOff>47625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76519" y="4943475"/>
          <a:ext cx="1333500" cy="518832"/>
        </a:xfrm>
        <a:prstGeom prst="rect">
          <a:avLst/>
        </a:prstGeom>
        <a:noFill/>
        <a:ln>
          <a:solidFill>
            <a:schemeClr val="accent6"/>
          </a:solidFill>
          <a:prstDash val="dash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857250</xdr:colOff>
      <xdr:row>24</xdr:row>
      <xdr:rowOff>9525</xdr:rowOff>
    </xdr:from>
    <xdr:to>
      <xdr:col>12</xdr:col>
      <xdr:colOff>857250</xdr:colOff>
      <xdr:row>24</xdr:row>
      <xdr:rowOff>189525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496050" y="2695575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857250</xdr:colOff>
      <xdr:row>25</xdr:row>
      <xdr:rowOff>180975</xdr:rowOff>
    </xdr:from>
    <xdr:to>
      <xdr:col>12</xdr:col>
      <xdr:colOff>857250</xdr:colOff>
      <xdr:row>26</xdr:row>
      <xdr:rowOff>170475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496050" y="3057525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857250</xdr:colOff>
      <xdr:row>28</xdr:row>
      <xdr:rowOff>0</xdr:rowOff>
    </xdr:from>
    <xdr:to>
      <xdr:col>12</xdr:col>
      <xdr:colOff>857250</xdr:colOff>
      <xdr:row>28</xdr:row>
      <xdr:rowOff>180000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496050" y="3448050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857250</xdr:colOff>
      <xdr:row>29</xdr:row>
      <xdr:rowOff>180975</xdr:rowOff>
    </xdr:from>
    <xdr:to>
      <xdr:col>12</xdr:col>
      <xdr:colOff>857250</xdr:colOff>
      <xdr:row>30</xdr:row>
      <xdr:rowOff>170475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6496050" y="3819525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857250</xdr:colOff>
      <xdr:row>32</xdr:row>
      <xdr:rowOff>0</xdr:rowOff>
    </xdr:from>
    <xdr:to>
      <xdr:col>12</xdr:col>
      <xdr:colOff>857250</xdr:colOff>
      <xdr:row>32</xdr:row>
      <xdr:rowOff>180000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496050" y="4210050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857250</xdr:colOff>
      <xdr:row>34</xdr:row>
      <xdr:rowOff>0</xdr:rowOff>
    </xdr:from>
    <xdr:to>
      <xdr:col>12</xdr:col>
      <xdr:colOff>857250</xdr:colOff>
      <xdr:row>34</xdr:row>
      <xdr:rowOff>180000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6496050" y="4591050"/>
          <a:ext cx="0" cy="180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705972</xdr:colOff>
      <xdr:row>23</xdr:row>
      <xdr:rowOff>85725</xdr:rowOff>
    </xdr:from>
    <xdr:to>
      <xdr:col>11</xdr:col>
      <xdr:colOff>447972</xdr:colOff>
      <xdr:row>23</xdr:row>
      <xdr:rowOff>85725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9637060" y="2382931"/>
          <a:ext cx="50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1692087</xdr:colOff>
      <xdr:row>35</xdr:row>
      <xdr:rowOff>85725</xdr:rowOff>
    </xdr:from>
    <xdr:to>
      <xdr:col>13</xdr:col>
      <xdr:colOff>492793</xdr:colOff>
      <xdr:row>35</xdr:row>
      <xdr:rowOff>85725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11833411" y="4668931"/>
          <a:ext cx="50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search%20other/ProOrg/CoP/AF%20protocol/Documents%20for%20workshops/4%20Assessment%20Table_company%20test_140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ing Steps"/>
      <sheetName val="List of criteria"/>
      <sheetName val="Naturalness check criteria"/>
      <sheetName val="Data Collection"/>
      <sheetName val="Process Assessment_Indic Rating"/>
      <sheetName val="Process Assessment_Overall scor"/>
      <sheetName val="Naturalness Check_Indic Rating"/>
      <sheetName val="Naturalness Check_Overall score"/>
      <sheetName val="Annex_List of criteria"/>
      <sheetName val="Annex_Rating scale"/>
    </sheetNames>
    <sheetDataSet>
      <sheetData sheetId="0">
        <row r="8">
          <cell r="C8" t="str">
            <v>AA</v>
          </cell>
        </row>
        <row r="10">
          <cell r="C10" t="str">
            <v>P</v>
          </cell>
        </row>
        <row r="12">
          <cell r="C12" t="str">
            <v>P0</v>
          </cell>
        </row>
        <row r="14">
          <cell r="C14" t="str">
            <v>X</v>
          </cell>
        </row>
        <row r="16">
          <cell r="C16" t="str">
            <v>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-2</v>
          </cell>
        </row>
        <row r="4">
          <cell r="B4">
            <v>-1</v>
          </cell>
        </row>
        <row r="5">
          <cell r="B5">
            <v>0</v>
          </cell>
        </row>
        <row r="6">
          <cell r="B6">
            <v>1</v>
          </cell>
        </row>
        <row r="7">
          <cell r="B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O58"/>
  <sheetViews>
    <sheetView topLeftCell="A40" zoomScale="85" zoomScaleNormal="85" workbookViewId="0">
      <selection activeCell="I8" sqref="I8"/>
    </sheetView>
  </sheetViews>
  <sheetFormatPr defaultColWidth="11.44140625" defaultRowHeight="14.4" x14ac:dyDescent="0.3"/>
  <cols>
    <col min="1" max="1" width="5.44140625" style="1" customWidth="1"/>
    <col min="2" max="2" width="23.33203125" style="1" customWidth="1"/>
    <col min="3" max="3" width="16.44140625" style="1" customWidth="1"/>
    <col min="4" max="4" width="10.44140625" style="1" customWidth="1"/>
    <col min="5" max="5" width="15.33203125" style="1" customWidth="1"/>
    <col min="6" max="6" width="7.6640625" style="1" customWidth="1"/>
    <col min="7" max="7" width="26.33203125" style="1" customWidth="1"/>
    <col min="8" max="8" width="7.6640625" style="1" customWidth="1"/>
    <col min="9" max="9" width="16" style="1" customWidth="1"/>
    <col min="10" max="10" width="5.44140625" style="1" customWidth="1"/>
    <col min="11" max="11" width="11.44140625" style="1" customWidth="1"/>
    <col min="12" max="12" width="6.6640625" style="1" customWidth="1"/>
    <col min="13" max="13" width="25.5546875" style="1" customWidth="1"/>
    <col min="14" max="14" width="8" style="1" customWidth="1"/>
    <col min="15" max="16384" width="11.44140625" style="1"/>
  </cols>
  <sheetData>
    <row r="2" spans="2:15" x14ac:dyDescent="0.3">
      <c r="B2" s="38" t="s">
        <v>104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2:15" x14ac:dyDescent="0.3">
      <c r="B3" s="45" t="s">
        <v>118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x14ac:dyDescent="0.3">
      <c r="B4" s="64" t="s">
        <v>154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7" spans="2:15" x14ac:dyDescent="0.3">
      <c r="B7" s="65" t="s">
        <v>132</v>
      </c>
      <c r="E7" s="65" t="s">
        <v>124</v>
      </c>
    </row>
    <row r="9" spans="2:15" x14ac:dyDescent="0.3">
      <c r="B9" s="1" t="s">
        <v>89</v>
      </c>
      <c r="C9" s="24" t="s">
        <v>98</v>
      </c>
      <c r="E9" s="1" t="s">
        <v>93</v>
      </c>
      <c r="F9" s="24"/>
    </row>
    <row r="11" spans="2:15" x14ac:dyDescent="0.3">
      <c r="B11" s="1" t="s">
        <v>90</v>
      </c>
      <c r="C11" s="24" t="s">
        <v>99</v>
      </c>
    </row>
    <row r="13" spans="2:15" x14ac:dyDescent="0.3">
      <c r="B13" s="1" t="s">
        <v>100</v>
      </c>
      <c r="C13" s="24" t="s">
        <v>103</v>
      </c>
    </row>
    <row r="14" spans="2:15" ht="15.6" customHeight="1" x14ac:dyDescent="0.3"/>
    <row r="15" spans="2:15" x14ac:dyDescent="0.3">
      <c r="B15" s="1" t="s">
        <v>101</v>
      </c>
      <c r="C15" s="24" t="s">
        <v>102</v>
      </c>
    </row>
    <row r="17" spans="2:15" x14ac:dyDescent="0.3">
      <c r="B17" s="1" t="s">
        <v>133</v>
      </c>
      <c r="C17" s="24" t="s">
        <v>134</v>
      </c>
    </row>
    <row r="19" spans="2:15" x14ac:dyDescent="0.3">
      <c r="E19" s="65" t="s">
        <v>135</v>
      </c>
      <c r="K19" s="65" t="s">
        <v>136</v>
      </c>
    </row>
    <row r="20" spans="2:15" x14ac:dyDescent="0.3">
      <c r="E20" s="153" t="s">
        <v>121</v>
      </c>
      <c r="F20" s="153"/>
      <c r="G20" s="153"/>
      <c r="H20" s="153"/>
      <c r="I20" s="153"/>
      <c r="K20" s="154" t="s">
        <v>122</v>
      </c>
      <c r="L20" s="154"/>
      <c r="M20" s="154"/>
      <c r="N20" s="154"/>
      <c r="O20" s="154"/>
    </row>
    <row r="22" spans="2:15" x14ac:dyDescent="0.3">
      <c r="E22" s="1" t="s">
        <v>95</v>
      </c>
      <c r="G22" s="1" t="s">
        <v>94</v>
      </c>
      <c r="I22" s="1" t="s">
        <v>96</v>
      </c>
      <c r="K22" s="1" t="s">
        <v>95</v>
      </c>
      <c r="M22" s="1" t="s">
        <v>94</v>
      </c>
      <c r="O22" s="1" t="s">
        <v>96</v>
      </c>
    </row>
    <row r="24" spans="2:15" x14ac:dyDescent="0.3">
      <c r="G24" s="25"/>
      <c r="M24" s="25"/>
    </row>
    <row r="26" spans="2:15" x14ac:dyDescent="0.3">
      <c r="G26" s="25"/>
      <c r="M26" s="25"/>
    </row>
    <row r="28" spans="2:15" x14ac:dyDescent="0.3">
      <c r="G28" s="25"/>
      <c r="M28" s="25"/>
    </row>
    <row r="30" spans="2:15" x14ac:dyDescent="0.3">
      <c r="G30" s="25"/>
      <c r="M30" s="25"/>
    </row>
    <row r="32" spans="2:15" x14ac:dyDescent="0.3">
      <c r="G32" s="25"/>
      <c r="M32" s="25"/>
    </row>
    <row r="34" spans="2:13" x14ac:dyDescent="0.3">
      <c r="G34" s="25"/>
      <c r="M34" s="25"/>
    </row>
    <row r="36" spans="2:13" x14ac:dyDescent="0.3">
      <c r="G36" s="25"/>
      <c r="M36" s="25"/>
    </row>
    <row r="40" spans="2:13" x14ac:dyDescent="0.3">
      <c r="B40" s="65" t="s">
        <v>140</v>
      </c>
    </row>
    <row r="42" spans="2:13" x14ac:dyDescent="0.3">
      <c r="B42" s="1" t="s">
        <v>130</v>
      </c>
    </row>
    <row r="48" spans="2:13" x14ac:dyDescent="0.3">
      <c r="B48" s="1" t="s">
        <v>119</v>
      </c>
    </row>
    <row r="49" spans="2:15" x14ac:dyDescent="0.3">
      <c r="B49" s="1" t="s">
        <v>120</v>
      </c>
    </row>
    <row r="50" spans="2:15" x14ac:dyDescent="0.3"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</row>
    <row r="51" spans="2:15" x14ac:dyDescent="0.3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</row>
    <row r="52" spans="2:15" x14ac:dyDescent="0.3"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</row>
    <row r="58" spans="2:15" x14ac:dyDescent="0.3">
      <c r="B58" s="1" t="s">
        <v>123</v>
      </c>
    </row>
  </sheetData>
  <mergeCells count="2">
    <mergeCell ref="E20:I20"/>
    <mergeCell ref="K20:O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267F1-F258-4FB4-BFE6-973E41C24346}">
  <sheetPr>
    <tabColor rgb="FF00B050"/>
  </sheetPr>
  <dimension ref="B2:F84"/>
  <sheetViews>
    <sheetView topLeftCell="A13" zoomScale="85" zoomScaleNormal="85" workbookViewId="0">
      <selection activeCell="C21" sqref="C21"/>
    </sheetView>
  </sheetViews>
  <sheetFormatPr defaultColWidth="9.109375" defaultRowHeight="14.4" x14ac:dyDescent="0.3"/>
  <cols>
    <col min="1" max="1" width="9.109375" style="1"/>
    <col min="2" max="3" width="30.33203125" style="1" customWidth="1"/>
    <col min="4" max="4" width="39.44140625" style="1" customWidth="1"/>
    <col min="5" max="5" width="31.109375" style="1" customWidth="1"/>
    <col min="6" max="6" width="63.6640625" style="1" bestFit="1" customWidth="1"/>
    <col min="7" max="16384" width="9.109375" style="1"/>
  </cols>
  <sheetData>
    <row r="2" spans="2:6" x14ac:dyDescent="0.3">
      <c r="B2" s="38" t="s">
        <v>104</v>
      </c>
      <c r="C2" s="30"/>
      <c r="D2" s="30"/>
      <c r="E2" s="30"/>
      <c r="F2" s="31"/>
    </row>
    <row r="3" spans="2:6" x14ac:dyDescent="0.3">
      <c r="B3" s="45" t="s">
        <v>110</v>
      </c>
      <c r="C3" s="33"/>
      <c r="D3" s="33"/>
      <c r="E3" s="33"/>
      <c r="F3" s="34"/>
    </row>
    <row r="4" spans="2:6" x14ac:dyDescent="0.3">
      <c r="B4" s="32" t="s">
        <v>111</v>
      </c>
      <c r="C4" s="33"/>
      <c r="D4" s="33"/>
      <c r="E4" s="33"/>
      <c r="F4" s="34"/>
    </row>
    <row r="5" spans="2:6" x14ac:dyDescent="0.3">
      <c r="B5" s="39"/>
      <c r="C5" s="40" t="s">
        <v>105</v>
      </c>
      <c r="D5" s="33"/>
      <c r="E5" s="33"/>
      <c r="F5" s="34"/>
    </row>
    <row r="6" spans="2:6" x14ac:dyDescent="0.3">
      <c r="B6" s="32"/>
      <c r="C6" s="40" t="s">
        <v>106</v>
      </c>
      <c r="D6" s="33"/>
      <c r="E6" s="33"/>
      <c r="F6" s="34"/>
    </row>
    <row r="7" spans="2:6" x14ac:dyDescent="0.3">
      <c r="B7" s="32"/>
      <c r="C7" s="40" t="s">
        <v>107</v>
      </c>
      <c r="D7" s="33"/>
      <c r="E7" s="33"/>
      <c r="F7" s="34"/>
    </row>
    <row r="8" spans="2:6" x14ac:dyDescent="0.3">
      <c r="B8" s="35" t="s">
        <v>141</v>
      </c>
      <c r="C8" s="36"/>
      <c r="D8" s="36"/>
      <c r="E8" s="36"/>
      <c r="F8" s="37"/>
    </row>
    <row r="10" spans="2:6" x14ac:dyDescent="0.3">
      <c r="B10" s="2" t="s">
        <v>92</v>
      </c>
    </row>
    <row r="12" spans="2:6" x14ac:dyDescent="0.3">
      <c r="B12" s="1" t="s">
        <v>90</v>
      </c>
      <c r="C12" s="24" t="str">
        <f>'1. Processing Steps'!C11</f>
        <v>P</v>
      </c>
      <c r="E12" s="29" t="s">
        <v>97</v>
      </c>
    </row>
    <row r="13" spans="2:6" ht="5.25" customHeight="1" x14ac:dyDescent="0.3"/>
    <row r="14" spans="2:6" x14ac:dyDescent="0.3">
      <c r="B14" s="1" t="s">
        <v>93</v>
      </c>
      <c r="C14" s="24">
        <f>'1. Processing Steps'!F9</f>
        <v>0</v>
      </c>
    </row>
    <row r="15" spans="2:6" ht="5.25" customHeight="1" x14ac:dyDescent="0.3"/>
    <row r="16" spans="2:6" x14ac:dyDescent="0.3">
      <c r="B16" s="1" t="s">
        <v>100</v>
      </c>
      <c r="C16" s="24" t="str">
        <f>'1. Processing Steps'!C13</f>
        <v>X</v>
      </c>
    </row>
    <row r="17" spans="2:6" ht="5.25" customHeight="1" x14ac:dyDescent="0.3"/>
    <row r="18" spans="2:6" x14ac:dyDescent="0.3">
      <c r="B18" s="1" t="s">
        <v>101</v>
      </c>
      <c r="C18" s="24" t="str">
        <f>'1. Processing Steps'!C15</f>
        <v>Y</v>
      </c>
    </row>
    <row r="20" spans="2:6" x14ac:dyDescent="0.3">
      <c r="C20" s="65" t="s">
        <v>137</v>
      </c>
      <c r="D20" s="65" t="s">
        <v>143</v>
      </c>
      <c r="E20" s="65" t="s">
        <v>142</v>
      </c>
      <c r="F20" s="65" t="s">
        <v>138</v>
      </c>
    </row>
    <row r="21" spans="2:6" x14ac:dyDescent="0.3">
      <c r="B21" s="26" t="s">
        <v>0</v>
      </c>
      <c r="C21" s="26" t="s">
        <v>1</v>
      </c>
      <c r="D21" s="26" t="s">
        <v>2</v>
      </c>
      <c r="E21" s="26" t="s">
        <v>91</v>
      </c>
      <c r="F21" s="26" t="s">
        <v>128</v>
      </c>
    </row>
    <row r="22" spans="2:6" x14ac:dyDescent="0.3">
      <c r="B22" s="155" t="s">
        <v>4</v>
      </c>
      <c r="C22" s="46"/>
      <c r="D22" s="47"/>
      <c r="E22" s="48"/>
      <c r="F22" s="27"/>
    </row>
    <row r="23" spans="2:6" x14ac:dyDescent="0.3">
      <c r="B23" s="155"/>
      <c r="C23" s="46"/>
      <c r="D23" s="47"/>
      <c r="E23" s="48"/>
      <c r="F23" s="27"/>
    </row>
    <row r="24" spans="2:6" x14ac:dyDescent="0.3">
      <c r="B24" s="155"/>
      <c r="C24" s="46"/>
      <c r="D24" s="47"/>
      <c r="E24" s="48"/>
      <c r="F24" s="27"/>
    </row>
    <row r="25" spans="2:6" x14ac:dyDescent="0.3">
      <c r="B25" s="155"/>
      <c r="C25" s="46"/>
      <c r="D25" s="47"/>
      <c r="E25" s="48"/>
      <c r="F25" s="27"/>
    </row>
    <row r="26" spans="2:6" x14ac:dyDescent="0.3">
      <c r="B26" s="155"/>
      <c r="C26" s="46"/>
      <c r="D26" s="47"/>
      <c r="E26" s="48"/>
      <c r="F26" s="27"/>
    </row>
    <row r="27" spans="2:6" x14ac:dyDescent="0.3">
      <c r="B27" s="155"/>
      <c r="C27" s="46"/>
      <c r="D27" s="47"/>
      <c r="E27" s="48"/>
      <c r="F27" s="27"/>
    </row>
    <row r="28" spans="2:6" x14ac:dyDescent="0.3">
      <c r="B28" s="155"/>
      <c r="C28" s="46"/>
      <c r="D28" s="47"/>
      <c r="E28" s="48"/>
      <c r="F28" s="27"/>
    </row>
    <row r="29" spans="2:6" x14ac:dyDescent="0.3">
      <c r="B29" s="155"/>
      <c r="C29" s="46"/>
      <c r="D29" s="47"/>
      <c r="E29" s="48"/>
      <c r="F29" s="27"/>
    </row>
    <row r="30" spans="2:6" x14ac:dyDescent="0.3">
      <c r="B30" s="155"/>
      <c r="C30" s="27"/>
      <c r="D30" s="27"/>
      <c r="E30" s="27"/>
      <c r="F30" s="27"/>
    </row>
    <row r="31" spans="2:6" x14ac:dyDescent="0.3">
      <c r="B31" s="155"/>
      <c r="C31" s="27"/>
      <c r="D31" s="27"/>
      <c r="E31" s="27"/>
      <c r="F31" s="27"/>
    </row>
    <row r="32" spans="2:6" x14ac:dyDescent="0.3">
      <c r="B32" s="155"/>
      <c r="C32" s="27"/>
      <c r="D32" s="27"/>
      <c r="E32" s="27"/>
      <c r="F32" s="27"/>
    </row>
    <row r="33" spans="2:6" x14ac:dyDescent="0.3">
      <c r="B33" s="155"/>
      <c r="C33" s="27"/>
      <c r="D33" s="27"/>
      <c r="E33" s="27"/>
      <c r="F33" s="27"/>
    </row>
    <row r="34" spans="2:6" x14ac:dyDescent="0.3">
      <c r="B34" s="155"/>
      <c r="C34" s="27"/>
      <c r="D34" s="27"/>
      <c r="E34" s="27"/>
      <c r="F34" s="27"/>
    </row>
    <row r="35" spans="2:6" x14ac:dyDescent="0.3">
      <c r="B35" s="155"/>
      <c r="C35" s="27"/>
      <c r="D35" s="27"/>
      <c r="E35" s="27"/>
      <c r="F35" s="27"/>
    </row>
    <row r="36" spans="2:6" x14ac:dyDescent="0.3">
      <c r="B36" s="155"/>
      <c r="C36" s="27"/>
      <c r="D36" s="41"/>
      <c r="E36" s="42"/>
      <c r="F36" s="27"/>
    </row>
    <row r="37" spans="2:6" x14ac:dyDescent="0.3">
      <c r="B37" s="155"/>
      <c r="C37" s="27"/>
      <c r="D37" s="41"/>
      <c r="E37" s="42"/>
      <c r="F37" s="27"/>
    </row>
    <row r="38" spans="2:6" x14ac:dyDescent="0.3">
      <c r="B38" s="155"/>
      <c r="C38" s="27"/>
      <c r="D38" s="41"/>
      <c r="E38" s="42"/>
      <c r="F38" s="27"/>
    </row>
    <row r="39" spans="2:6" x14ac:dyDescent="0.3">
      <c r="B39" s="155"/>
      <c r="C39" s="27"/>
      <c r="D39" s="41"/>
      <c r="E39" s="42"/>
      <c r="F39" s="27"/>
    </row>
    <row r="41" spans="2:6" x14ac:dyDescent="0.3">
      <c r="B41" s="156" t="s">
        <v>32</v>
      </c>
      <c r="C41" s="46"/>
      <c r="D41" s="47"/>
      <c r="E41" s="48"/>
      <c r="F41" s="27"/>
    </row>
    <row r="42" spans="2:6" x14ac:dyDescent="0.3">
      <c r="B42" s="156"/>
      <c r="C42" s="46"/>
      <c r="D42" s="47"/>
      <c r="E42" s="48"/>
      <c r="F42" s="27"/>
    </row>
    <row r="43" spans="2:6" x14ac:dyDescent="0.3">
      <c r="B43" s="156"/>
      <c r="C43" s="46"/>
      <c r="D43" s="47"/>
      <c r="E43" s="48"/>
      <c r="F43" s="27"/>
    </row>
    <row r="44" spans="2:6" x14ac:dyDescent="0.3">
      <c r="B44" s="156"/>
      <c r="C44" s="46"/>
      <c r="D44" s="47"/>
      <c r="E44" s="48"/>
      <c r="F44" s="27"/>
    </row>
    <row r="45" spans="2:6" x14ac:dyDescent="0.3">
      <c r="B45" s="156"/>
      <c r="C45" s="46"/>
      <c r="D45" s="47"/>
      <c r="E45" s="48"/>
      <c r="F45" s="27"/>
    </row>
    <row r="46" spans="2:6" x14ac:dyDescent="0.3">
      <c r="B46" s="156"/>
      <c r="C46" s="46"/>
      <c r="D46" s="47"/>
      <c r="E46" s="48"/>
      <c r="F46" s="27"/>
    </row>
    <row r="47" spans="2:6" x14ac:dyDescent="0.3">
      <c r="B47" s="156"/>
      <c r="C47" s="46"/>
      <c r="D47" s="47"/>
      <c r="E47" s="48"/>
      <c r="F47" s="27"/>
    </row>
    <row r="48" spans="2:6" x14ac:dyDescent="0.3">
      <c r="B48" s="156"/>
      <c r="C48" s="46"/>
      <c r="D48" s="47"/>
      <c r="E48" s="48"/>
      <c r="F48" s="27"/>
    </row>
    <row r="49" spans="2:6" x14ac:dyDescent="0.3">
      <c r="B49" s="156"/>
      <c r="C49" s="46"/>
      <c r="D49" s="47"/>
      <c r="E49" s="48"/>
      <c r="F49" s="27"/>
    </row>
    <row r="50" spans="2:6" x14ac:dyDescent="0.3">
      <c r="B50" s="156"/>
      <c r="C50" s="46"/>
      <c r="D50" s="47"/>
      <c r="E50" s="48"/>
      <c r="F50" s="27"/>
    </row>
    <row r="51" spans="2:6" x14ac:dyDescent="0.3">
      <c r="B51" s="156"/>
      <c r="C51" s="46"/>
      <c r="D51" s="47"/>
      <c r="E51" s="48"/>
      <c r="F51" s="27"/>
    </row>
    <row r="52" spans="2:6" x14ac:dyDescent="0.3">
      <c r="B52" s="156"/>
      <c r="C52" s="46"/>
      <c r="D52" s="47"/>
      <c r="E52" s="48"/>
      <c r="F52" s="27"/>
    </row>
    <row r="53" spans="2:6" x14ac:dyDescent="0.3">
      <c r="B53" s="156"/>
      <c r="C53" s="46"/>
      <c r="D53" s="47"/>
      <c r="E53" s="48"/>
      <c r="F53" s="27"/>
    </row>
    <row r="54" spans="2:6" x14ac:dyDescent="0.3">
      <c r="B54" s="156"/>
      <c r="C54" s="46"/>
      <c r="D54" s="47"/>
      <c r="E54" s="48"/>
      <c r="F54" s="27"/>
    </row>
    <row r="55" spans="2:6" x14ac:dyDescent="0.3">
      <c r="B55" s="156"/>
      <c r="C55" s="46"/>
      <c r="D55" s="47"/>
      <c r="E55" s="48"/>
      <c r="F55" s="27"/>
    </row>
    <row r="56" spans="2:6" x14ac:dyDescent="0.3">
      <c r="B56" s="156"/>
      <c r="C56" s="46"/>
      <c r="D56" s="47"/>
      <c r="E56" s="49"/>
      <c r="F56" s="27"/>
    </row>
    <row r="57" spans="2:6" x14ac:dyDescent="0.3">
      <c r="B57" s="156"/>
      <c r="C57" s="50"/>
      <c r="D57" s="51"/>
      <c r="E57" s="49"/>
      <c r="F57" s="44"/>
    </row>
    <row r="58" spans="2:6" x14ac:dyDescent="0.3">
      <c r="B58" s="156"/>
      <c r="C58" s="50"/>
      <c r="D58" s="51"/>
      <c r="E58" s="49"/>
      <c r="F58" s="44"/>
    </row>
    <row r="59" spans="2:6" x14ac:dyDescent="0.3">
      <c r="B59" s="156"/>
      <c r="C59" s="50"/>
      <c r="D59" s="50"/>
      <c r="E59" s="49"/>
      <c r="F59" s="43"/>
    </row>
    <row r="60" spans="2:6" x14ac:dyDescent="0.3">
      <c r="B60" s="156"/>
      <c r="C60" s="27"/>
      <c r="D60" s="27"/>
      <c r="E60" s="28"/>
      <c r="F60" s="27"/>
    </row>
    <row r="61" spans="2:6" x14ac:dyDescent="0.3">
      <c r="B61" s="156"/>
      <c r="C61" s="27"/>
      <c r="D61" s="27"/>
      <c r="E61" s="28"/>
      <c r="F61" s="27"/>
    </row>
    <row r="62" spans="2:6" x14ac:dyDescent="0.3">
      <c r="B62" s="156"/>
      <c r="C62" s="27"/>
      <c r="D62" s="27"/>
      <c r="E62" s="28"/>
      <c r="F62" s="27"/>
    </row>
    <row r="64" spans="2:6" x14ac:dyDescent="0.3">
      <c r="B64" s="157" t="s">
        <v>75</v>
      </c>
      <c r="C64" s="46"/>
      <c r="D64" s="47"/>
      <c r="E64" s="48"/>
      <c r="F64" s="46"/>
    </row>
    <row r="65" spans="2:6" x14ac:dyDescent="0.3">
      <c r="B65" s="157"/>
      <c r="C65" s="46"/>
      <c r="D65" s="47"/>
      <c r="E65" s="48"/>
      <c r="F65" s="46"/>
    </row>
    <row r="66" spans="2:6" x14ac:dyDescent="0.3">
      <c r="B66" s="157"/>
      <c r="C66" s="46"/>
      <c r="D66" s="47"/>
      <c r="E66" s="48"/>
      <c r="F66" s="46"/>
    </row>
    <row r="67" spans="2:6" x14ac:dyDescent="0.3">
      <c r="B67" s="157"/>
      <c r="C67" s="46"/>
      <c r="D67" s="47"/>
      <c r="E67" s="48"/>
      <c r="F67" s="46"/>
    </row>
    <row r="68" spans="2:6" x14ac:dyDescent="0.3">
      <c r="B68" s="157"/>
      <c r="C68" s="46"/>
      <c r="D68" s="47"/>
      <c r="E68" s="48"/>
      <c r="F68" s="46"/>
    </row>
    <row r="69" spans="2:6" x14ac:dyDescent="0.3">
      <c r="B69" s="157"/>
      <c r="C69" s="46"/>
      <c r="D69" s="47"/>
      <c r="E69" s="48"/>
      <c r="F69" s="46"/>
    </row>
    <row r="70" spans="2:6" x14ac:dyDescent="0.3">
      <c r="B70" s="157"/>
      <c r="C70" s="46"/>
      <c r="D70" s="47"/>
      <c r="E70" s="48"/>
      <c r="F70" s="46"/>
    </row>
    <row r="71" spans="2:6" x14ac:dyDescent="0.3">
      <c r="B71" s="157"/>
      <c r="C71" s="46"/>
      <c r="D71" s="47"/>
      <c r="E71" s="48"/>
      <c r="F71" s="46"/>
    </row>
    <row r="72" spans="2:6" x14ac:dyDescent="0.3">
      <c r="B72" s="157"/>
      <c r="C72" s="46"/>
      <c r="D72" s="47"/>
      <c r="E72" s="48"/>
      <c r="F72" s="46"/>
    </row>
    <row r="73" spans="2:6" x14ac:dyDescent="0.3">
      <c r="B73" s="157"/>
      <c r="C73" s="46"/>
      <c r="D73" s="47"/>
      <c r="E73" s="48"/>
      <c r="F73" s="46"/>
    </row>
    <row r="74" spans="2:6" x14ac:dyDescent="0.3">
      <c r="B74" s="157"/>
      <c r="C74" s="46"/>
      <c r="D74" s="47"/>
      <c r="E74" s="48"/>
      <c r="F74" s="46"/>
    </row>
    <row r="75" spans="2:6" x14ac:dyDescent="0.3">
      <c r="B75" s="157"/>
      <c r="C75" s="46"/>
      <c r="D75" s="47"/>
      <c r="E75" s="48"/>
      <c r="F75" s="46"/>
    </row>
    <row r="76" spans="2:6" x14ac:dyDescent="0.3">
      <c r="B76" s="157"/>
      <c r="C76" s="46"/>
      <c r="D76" s="47"/>
      <c r="E76" s="48"/>
      <c r="F76" s="46"/>
    </row>
    <row r="77" spans="2:6" x14ac:dyDescent="0.3">
      <c r="B77" s="157"/>
      <c r="C77" s="46"/>
      <c r="D77" s="47"/>
      <c r="E77" s="48"/>
      <c r="F77" s="46"/>
    </row>
    <row r="78" spans="2:6" x14ac:dyDescent="0.3">
      <c r="B78" s="157"/>
      <c r="C78" s="46"/>
      <c r="D78" s="47"/>
      <c r="E78" s="48"/>
      <c r="F78" s="46"/>
    </row>
    <row r="79" spans="2:6" x14ac:dyDescent="0.3">
      <c r="B79" s="157"/>
      <c r="C79" s="46"/>
      <c r="D79" s="47"/>
      <c r="E79" s="48"/>
      <c r="F79" s="46"/>
    </row>
    <row r="80" spans="2:6" x14ac:dyDescent="0.3">
      <c r="B80" s="157"/>
      <c r="C80" s="46"/>
      <c r="D80" s="47"/>
      <c r="E80" s="48"/>
      <c r="F80" s="46"/>
    </row>
    <row r="81" spans="2:6" x14ac:dyDescent="0.3">
      <c r="B81" s="157"/>
      <c r="C81" s="46"/>
      <c r="D81" s="47"/>
      <c r="E81" s="48"/>
      <c r="F81" s="46"/>
    </row>
    <row r="82" spans="2:6" x14ac:dyDescent="0.3">
      <c r="B82" s="157"/>
      <c r="C82" s="27"/>
      <c r="D82" s="41"/>
      <c r="E82" s="42"/>
      <c r="F82" s="27"/>
    </row>
    <row r="83" spans="2:6" x14ac:dyDescent="0.3">
      <c r="B83" s="157"/>
      <c r="C83" s="27"/>
      <c r="D83" s="41"/>
      <c r="E83" s="42"/>
      <c r="F83" s="27"/>
    </row>
    <row r="84" spans="2:6" x14ac:dyDescent="0.3">
      <c r="B84" s="157"/>
      <c r="C84" s="27"/>
      <c r="D84" s="41"/>
      <c r="E84" s="42"/>
      <c r="F84" s="27"/>
    </row>
  </sheetData>
  <mergeCells count="3">
    <mergeCell ref="B22:B39"/>
    <mergeCell ref="B41:B62"/>
    <mergeCell ref="B64:B84"/>
  </mergeCells>
  <hyperlinks>
    <hyperlink ref="E12" location="'Annex_List of criteria'!A1" display="List of generic criteria" xr:uid="{B1DBB9D8-9977-4D8F-8E8A-0C3D7B33C20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672F-7928-4558-8DF1-350154B79C1E}">
  <sheetPr>
    <tabColor rgb="FF00B050"/>
  </sheetPr>
  <dimension ref="B2:F65"/>
  <sheetViews>
    <sheetView topLeftCell="A13" zoomScale="85" zoomScaleNormal="85" workbookViewId="0">
      <selection activeCell="B8" sqref="B8"/>
    </sheetView>
  </sheetViews>
  <sheetFormatPr defaultColWidth="9.109375" defaultRowHeight="14.4" x14ac:dyDescent="0.3"/>
  <cols>
    <col min="1" max="1" width="9.109375" style="1"/>
    <col min="2" max="3" width="30.33203125" style="1" customWidth="1"/>
    <col min="4" max="4" width="39.44140625" style="1" customWidth="1"/>
    <col min="5" max="5" width="31.109375" style="1" customWidth="1"/>
    <col min="6" max="6" width="50" style="1" bestFit="1" customWidth="1"/>
    <col min="7" max="16384" width="9.109375" style="1"/>
  </cols>
  <sheetData>
    <row r="2" spans="2:6" x14ac:dyDescent="0.3">
      <c r="B2" s="38" t="s">
        <v>104</v>
      </c>
      <c r="C2" s="30"/>
      <c r="D2" s="30"/>
      <c r="E2" s="30"/>
      <c r="F2" s="31"/>
    </row>
    <row r="3" spans="2:6" x14ac:dyDescent="0.3">
      <c r="B3" s="45" t="s">
        <v>125</v>
      </c>
      <c r="C3" s="33"/>
      <c r="D3" s="33"/>
      <c r="E3" s="33"/>
      <c r="F3" s="34"/>
    </row>
    <row r="4" spans="2:6" x14ac:dyDescent="0.3">
      <c r="B4" s="32" t="s">
        <v>126</v>
      </c>
      <c r="C4" s="33"/>
      <c r="D4" s="33"/>
      <c r="E4" s="33"/>
      <c r="F4" s="34"/>
    </row>
    <row r="5" spans="2:6" x14ac:dyDescent="0.3">
      <c r="B5" s="39"/>
      <c r="C5" s="40" t="s">
        <v>127</v>
      </c>
      <c r="D5" s="33"/>
      <c r="E5" s="33"/>
      <c r="F5" s="34"/>
    </row>
    <row r="6" spans="2:6" x14ac:dyDescent="0.3">
      <c r="B6" s="32"/>
      <c r="C6" s="40" t="s">
        <v>106</v>
      </c>
      <c r="D6" s="33"/>
      <c r="E6" s="33"/>
      <c r="F6" s="34"/>
    </row>
    <row r="7" spans="2:6" x14ac:dyDescent="0.3">
      <c r="B7" s="32"/>
      <c r="C7" s="40" t="s">
        <v>107</v>
      </c>
      <c r="D7" s="33"/>
      <c r="E7" s="33"/>
      <c r="F7" s="34"/>
    </row>
    <row r="8" spans="2:6" x14ac:dyDescent="0.3">
      <c r="B8" s="35" t="s">
        <v>145</v>
      </c>
      <c r="C8" s="36"/>
      <c r="D8" s="36"/>
      <c r="E8" s="36"/>
      <c r="F8" s="37"/>
    </row>
    <row r="10" spans="2:6" x14ac:dyDescent="0.3">
      <c r="B10" s="2" t="s">
        <v>92</v>
      </c>
    </row>
    <row r="12" spans="2:6" x14ac:dyDescent="0.3">
      <c r="B12" s="1" t="s">
        <v>90</v>
      </c>
      <c r="C12" s="24" t="str">
        <f>'1. Processing Steps'!C11</f>
        <v>P</v>
      </c>
      <c r="E12" s="29" t="s">
        <v>97</v>
      </c>
    </row>
    <row r="13" spans="2:6" ht="5.25" customHeight="1" x14ac:dyDescent="0.3"/>
    <row r="14" spans="2:6" x14ac:dyDescent="0.3">
      <c r="B14" s="1" t="s">
        <v>93</v>
      </c>
      <c r="C14" s="24">
        <f>'1. Processing Steps'!F9</f>
        <v>0</v>
      </c>
    </row>
    <row r="15" spans="2:6" ht="5.25" customHeight="1" x14ac:dyDescent="0.3"/>
    <row r="16" spans="2:6" x14ac:dyDescent="0.3">
      <c r="B16" s="1" t="s">
        <v>100</v>
      </c>
      <c r="C16" s="24" t="str">
        <f>'1. Processing Steps'!C13</f>
        <v>X</v>
      </c>
    </row>
    <row r="17" spans="2:6" ht="5.25" customHeight="1" x14ac:dyDescent="0.3"/>
    <row r="18" spans="2:6" x14ac:dyDescent="0.3">
      <c r="B18" s="1" t="s">
        <v>101</v>
      </c>
      <c r="C18" s="24" t="str">
        <f>'1. Processing Steps'!C15</f>
        <v>Y</v>
      </c>
    </row>
    <row r="20" spans="2:6" x14ac:dyDescent="0.3">
      <c r="C20" s="65" t="s">
        <v>139</v>
      </c>
      <c r="D20" s="65" t="s">
        <v>144</v>
      </c>
      <c r="E20" s="65" t="s">
        <v>144</v>
      </c>
      <c r="F20" s="65" t="s">
        <v>139</v>
      </c>
    </row>
    <row r="21" spans="2:6" x14ac:dyDescent="0.3">
      <c r="B21" s="26" t="s">
        <v>0</v>
      </c>
      <c r="C21" s="26" t="s">
        <v>1</v>
      </c>
      <c r="D21" s="26" t="s">
        <v>2</v>
      </c>
      <c r="E21" s="26" t="s">
        <v>91</v>
      </c>
      <c r="F21" s="26" t="s">
        <v>129</v>
      </c>
    </row>
    <row r="22" spans="2:6" x14ac:dyDescent="0.3">
      <c r="B22" s="156" t="s">
        <v>32</v>
      </c>
      <c r="C22" s="46"/>
      <c r="D22" s="47"/>
      <c r="E22" s="48"/>
      <c r="F22" s="27"/>
    </row>
    <row r="23" spans="2:6" x14ac:dyDescent="0.3">
      <c r="B23" s="156"/>
      <c r="C23" s="46"/>
      <c r="D23" s="47"/>
      <c r="E23" s="48"/>
      <c r="F23" s="27"/>
    </row>
    <row r="24" spans="2:6" x14ac:dyDescent="0.3">
      <c r="B24" s="156"/>
      <c r="C24" s="46"/>
      <c r="D24" s="47"/>
      <c r="E24" s="48"/>
      <c r="F24" s="27"/>
    </row>
    <row r="25" spans="2:6" x14ac:dyDescent="0.3">
      <c r="B25" s="156"/>
      <c r="C25" s="46"/>
      <c r="D25" s="47"/>
      <c r="E25" s="48"/>
      <c r="F25" s="27"/>
    </row>
    <row r="26" spans="2:6" x14ac:dyDescent="0.3">
      <c r="B26" s="156"/>
      <c r="C26" s="46"/>
      <c r="D26" s="47"/>
      <c r="E26" s="48"/>
      <c r="F26" s="27"/>
    </row>
    <row r="27" spans="2:6" x14ac:dyDescent="0.3">
      <c r="B27" s="156"/>
      <c r="C27" s="46"/>
      <c r="D27" s="47"/>
      <c r="E27" s="48"/>
      <c r="F27" s="27"/>
    </row>
    <row r="28" spans="2:6" x14ac:dyDescent="0.3">
      <c r="B28" s="156"/>
      <c r="C28" s="46"/>
      <c r="D28" s="47"/>
      <c r="E28" s="48"/>
      <c r="F28" s="27"/>
    </row>
    <row r="29" spans="2:6" x14ac:dyDescent="0.3">
      <c r="B29" s="156"/>
      <c r="C29" s="46"/>
      <c r="D29" s="47"/>
      <c r="E29" s="48"/>
      <c r="F29" s="27"/>
    </row>
    <row r="30" spans="2:6" x14ac:dyDescent="0.3">
      <c r="B30" s="156"/>
      <c r="C30" s="46"/>
      <c r="D30" s="47"/>
      <c r="E30" s="48"/>
      <c r="F30" s="27"/>
    </row>
    <row r="31" spans="2:6" x14ac:dyDescent="0.3">
      <c r="B31" s="156"/>
      <c r="C31" s="46"/>
      <c r="D31" s="47"/>
      <c r="E31" s="48"/>
      <c r="F31" s="27"/>
    </row>
    <row r="32" spans="2:6" x14ac:dyDescent="0.3">
      <c r="B32" s="156"/>
      <c r="C32" s="46"/>
      <c r="D32" s="47"/>
      <c r="E32" s="48"/>
      <c r="F32" s="27"/>
    </row>
    <row r="33" spans="2:6" x14ac:dyDescent="0.3">
      <c r="B33" s="156"/>
      <c r="C33" s="46"/>
      <c r="D33" s="47"/>
      <c r="E33" s="48"/>
      <c r="F33" s="27"/>
    </row>
    <row r="34" spans="2:6" x14ac:dyDescent="0.3">
      <c r="B34" s="156"/>
      <c r="C34" s="46"/>
      <c r="D34" s="47"/>
      <c r="E34" s="48"/>
      <c r="F34" s="27"/>
    </row>
    <row r="35" spans="2:6" x14ac:dyDescent="0.3">
      <c r="B35" s="156"/>
      <c r="C35" s="46"/>
      <c r="D35" s="47"/>
      <c r="E35" s="48"/>
      <c r="F35" s="27"/>
    </row>
    <row r="36" spans="2:6" x14ac:dyDescent="0.3">
      <c r="B36" s="156"/>
      <c r="C36" s="46"/>
      <c r="D36" s="47"/>
      <c r="E36" s="48"/>
      <c r="F36" s="27"/>
    </row>
    <row r="37" spans="2:6" x14ac:dyDescent="0.3">
      <c r="B37" s="156"/>
      <c r="C37" s="46"/>
      <c r="D37" s="47"/>
      <c r="E37" s="49"/>
      <c r="F37" s="27"/>
    </row>
    <row r="38" spans="2:6" x14ac:dyDescent="0.3">
      <c r="B38" s="156"/>
      <c r="C38" s="50"/>
      <c r="D38" s="51"/>
      <c r="E38" s="49"/>
      <c r="F38" s="44"/>
    </row>
    <row r="39" spans="2:6" x14ac:dyDescent="0.3">
      <c r="B39" s="156"/>
      <c r="C39" s="50"/>
      <c r="D39" s="51"/>
      <c r="E39" s="49"/>
      <c r="F39" s="44"/>
    </row>
    <row r="40" spans="2:6" x14ac:dyDescent="0.3">
      <c r="B40" s="156"/>
      <c r="C40" s="50"/>
      <c r="D40" s="50"/>
      <c r="E40" s="49"/>
      <c r="F40" s="43"/>
    </row>
    <row r="41" spans="2:6" x14ac:dyDescent="0.3">
      <c r="B41" s="156"/>
      <c r="C41" s="27"/>
      <c r="D41" s="27"/>
      <c r="E41" s="28"/>
      <c r="F41" s="27"/>
    </row>
    <row r="42" spans="2:6" x14ac:dyDescent="0.3">
      <c r="B42" s="156"/>
      <c r="C42" s="27"/>
      <c r="D42" s="27"/>
      <c r="E42" s="28"/>
      <c r="F42" s="27"/>
    </row>
    <row r="43" spans="2:6" x14ac:dyDescent="0.3">
      <c r="B43" s="156"/>
      <c r="C43" s="27"/>
      <c r="D43" s="27"/>
      <c r="E43" s="28"/>
      <c r="F43" s="27"/>
    </row>
    <row r="45" spans="2:6" x14ac:dyDescent="0.3">
      <c r="B45" s="157" t="s">
        <v>75</v>
      </c>
      <c r="C45" s="46"/>
      <c r="D45" s="47"/>
      <c r="E45" s="48"/>
      <c r="F45" s="46"/>
    </row>
    <row r="46" spans="2:6" x14ac:dyDescent="0.3">
      <c r="B46" s="157"/>
      <c r="C46" s="46"/>
      <c r="D46" s="47"/>
      <c r="E46" s="48"/>
      <c r="F46" s="46"/>
    </row>
    <row r="47" spans="2:6" x14ac:dyDescent="0.3">
      <c r="B47" s="157"/>
      <c r="C47" s="46"/>
      <c r="D47" s="47"/>
      <c r="E47" s="48"/>
      <c r="F47" s="46"/>
    </row>
    <row r="48" spans="2:6" x14ac:dyDescent="0.3">
      <c r="B48" s="157"/>
      <c r="C48" s="46"/>
      <c r="D48" s="47"/>
      <c r="E48" s="48"/>
      <c r="F48" s="46"/>
    </row>
    <row r="49" spans="2:6" x14ac:dyDescent="0.3">
      <c r="B49" s="157"/>
      <c r="C49" s="46"/>
      <c r="D49" s="47"/>
      <c r="E49" s="48"/>
      <c r="F49" s="46"/>
    </row>
    <row r="50" spans="2:6" x14ac:dyDescent="0.3">
      <c r="B50" s="157"/>
      <c r="C50" s="46"/>
      <c r="D50" s="47"/>
      <c r="E50" s="48"/>
      <c r="F50" s="46"/>
    </row>
    <row r="51" spans="2:6" x14ac:dyDescent="0.3">
      <c r="B51" s="157"/>
      <c r="C51" s="46"/>
      <c r="D51" s="47"/>
      <c r="E51" s="48"/>
      <c r="F51" s="46"/>
    </row>
    <row r="52" spans="2:6" x14ac:dyDescent="0.3">
      <c r="B52" s="157"/>
      <c r="C52" s="46"/>
      <c r="D52" s="47"/>
      <c r="E52" s="48"/>
      <c r="F52" s="46"/>
    </row>
    <row r="53" spans="2:6" x14ac:dyDescent="0.3">
      <c r="B53" s="157"/>
      <c r="C53" s="46"/>
      <c r="D53" s="47"/>
      <c r="E53" s="48"/>
      <c r="F53" s="46"/>
    </row>
    <row r="54" spans="2:6" x14ac:dyDescent="0.3">
      <c r="B54" s="157"/>
      <c r="C54" s="46"/>
      <c r="D54" s="47"/>
      <c r="E54" s="48"/>
      <c r="F54" s="46"/>
    </row>
    <row r="55" spans="2:6" x14ac:dyDescent="0.3">
      <c r="B55" s="157"/>
      <c r="C55" s="46"/>
      <c r="D55" s="47"/>
      <c r="E55" s="48"/>
      <c r="F55" s="46"/>
    </row>
    <row r="56" spans="2:6" x14ac:dyDescent="0.3">
      <c r="B56" s="157"/>
      <c r="C56" s="46"/>
      <c r="D56" s="47"/>
      <c r="E56" s="48"/>
      <c r="F56" s="46"/>
    </row>
    <row r="57" spans="2:6" x14ac:dyDescent="0.3">
      <c r="B57" s="157"/>
      <c r="C57" s="46"/>
      <c r="D57" s="47"/>
      <c r="E57" s="48"/>
      <c r="F57" s="46"/>
    </row>
    <row r="58" spans="2:6" x14ac:dyDescent="0.3">
      <c r="B58" s="157"/>
      <c r="C58" s="46"/>
      <c r="D58" s="47"/>
      <c r="E58" s="48"/>
      <c r="F58" s="46"/>
    </row>
    <row r="59" spans="2:6" x14ac:dyDescent="0.3">
      <c r="B59" s="157"/>
      <c r="C59" s="46"/>
      <c r="D59" s="47"/>
      <c r="E59" s="48"/>
      <c r="F59" s="46"/>
    </row>
    <row r="60" spans="2:6" x14ac:dyDescent="0.3">
      <c r="B60" s="157"/>
      <c r="C60" s="46"/>
      <c r="D60" s="47"/>
      <c r="E60" s="48"/>
      <c r="F60" s="46"/>
    </row>
    <row r="61" spans="2:6" x14ac:dyDescent="0.3">
      <c r="B61" s="157"/>
      <c r="C61" s="46"/>
      <c r="D61" s="47"/>
      <c r="E61" s="48"/>
      <c r="F61" s="46"/>
    </row>
    <row r="62" spans="2:6" x14ac:dyDescent="0.3">
      <c r="B62" s="157"/>
      <c r="C62" s="46"/>
      <c r="D62" s="47"/>
      <c r="E62" s="48"/>
      <c r="F62" s="46"/>
    </row>
    <row r="63" spans="2:6" x14ac:dyDescent="0.3">
      <c r="B63" s="157"/>
      <c r="C63" s="27"/>
      <c r="D63" s="41"/>
      <c r="E63" s="42"/>
      <c r="F63" s="27"/>
    </row>
    <row r="64" spans="2:6" x14ac:dyDescent="0.3">
      <c r="B64" s="157"/>
      <c r="C64" s="27"/>
      <c r="D64" s="41"/>
      <c r="E64" s="42"/>
      <c r="F64" s="27"/>
    </row>
    <row r="65" spans="2:6" x14ac:dyDescent="0.3">
      <c r="B65" s="157"/>
      <c r="C65" s="27"/>
      <c r="D65" s="41"/>
      <c r="E65" s="42"/>
      <c r="F65" s="27"/>
    </row>
  </sheetData>
  <mergeCells count="2">
    <mergeCell ref="B22:B43"/>
    <mergeCell ref="B45:B65"/>
  </mergeCells>
  <hyperlinks>
    <hyperlink ref="E12" location="'Annex_List of criteria'!A1" display="List of generic criteria" xr:uid="{F2FD2B76-5961-4B97-9DAE-1B6609BB514E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I72"/>
  <sheetViews>
    <sheetView topLeftCell="A10" zoomScale="85" zoomScaleNormal="85" workbookViewId="0">
      <selection activeCell="G25" sqref="G25"/>
    </sheetView>
  </sheetViews>
  <sheetFormatPr defaultColWidth="9.109375" defaultRowHeight="14.4" x14ac:dyDescent="0.3"/>
  <cols>
    <col min="1" max="1" width="9.109375" style="1"/>
    <col min="2" max="3" width="30.33203125" style="1" customWidth="1"/>
    <col min="4" max="4" width="35.5546875" style="1" customWidth="1"/>
    <col min="5" max="5" width="31.109375" style="1" customWidth="1"/>
    <col min="6" max="8" width="14.88671875" style="1" customWidth="1"/>
    <col min="9" max="9" width="37.88671875" style="1" customWidth="1"/>
    <col min="10" max="16384" width="9.109375" style="1"/>
  </cols>
  <sheetData>
    <row r="2" spans="2:9" x14ac:dyDescent="0.3">
      <c r="B2" s="38" t="s">
        <v>104</v>
      </c>
      <c r="C2" s="30"/>
      <c r="D2" s="30"/>
      <c r="E2" s="30"/>
      <c r="F2" s="30"/>
      <c r="G2" s="30"/>
      <c r="H2" s="30"/>
      <c r="I2" s="31"/>
    </row>
    <row r="3" spans="2:9" x14ac:dyDescent="0.3">
      <c r="B3" s="60" t="s">
        <v>112</v>
      </c>
      <c r="C3" s="61"/>
      <c r="D3" s="33"/>
      <c r="E3" s="33"/>
      <c r="F3" s="33"/>
      <c r="G3" s="33"/>
      <c r="H3" s="33"/>
      <c r="I3" s="34"/>
    </row>
    <row r="4" spans="2:9" x14ac:dyDescent="0.3">
      <c r="B4" s="62"/>
      <c r="C4" s="63" t="s">
        <v>113</v>
      </c>
      <c r="D4" s="33"/>
      <c r="E4" s="33"/>
      <c r="F4" s="33"/>
      <c r="G4" s="33"/>
      <c r="H4" s="33"/>
      <c r="I4" s="34"/>
    </row>
    <row r="5" spans="2:9" x14ac:dyDescent="0.3">
      <c r="B5" s="60"/>
      <c r="C5" s="63" t="s">
        <v>114</v>
      </c>
      <c r="D5" s="33"/>
      <c r="E5" s="33"/>
      <c r="F5" s="33"/>
      <c r="G5" s="33"/>
      <c r="H5" s="33"/>
      <c r="I5" s="34"/>
    </row>
    <row r="6" spans="2:9" x14ac:dyDescent="0.3">
      <c r="B6" s="60"/>
      <c r="C6" s="63" t="s">
        <v>115</v>
      </c>
      <c r="D6" s="33"/>
      <c r="E6" s="33"/>
      <c r="F6" s="33"/>
      <c r="G6" s="33"/>
      <c r="H6" s="33"/>
      <c r="I6" s="34"/>
    </row>
    <row r="7" spans="2:9" x14ac:dyDescent="0.3">
      <c r="B7" s="62"/>
      <c r="C7" s="63" t="s">
        <v>116</v>
      </c>
      <c r="D7" s="33"/>
      <c r="E7" s="33"/>
      <c r="F7" s="33"/>
      <c r="G7" s="33"/>
      <c r="H7" s="33"/>
      <c r="I7" s="34"/>
    </row>
    <row r="8" spans="2:9" x14ac:dyDescent="0.3">
      <c r="B8" s="60"/>
      <c r="C8" s="63" t="s">
        <v>117</v>
      </c>
      <c r="D8" s="33"/>
      <c r="E8" s="33"/>
      <c r="F8" s="33"/>
      <c r="G8" s="33"/>
      <c r="H8" s="33"/>
      <c r="I8" s="34"/>
    </row>
    <row r="9" spans="2:9" x14ac:dyDescent="0.3">
      <c r="B9" s="35" t="s">
        <v>147</v>
      </c>
      <c r="C9" s="36" t="s">
        <v>153</v>
      </c>
      <c r="D9" s="36"/>
      <c r="E9" s="36"/>
      <c r="F9" s="36"/>
      <c r="G9" s="36"/>
      <c r="H9" s="36"/>
      <c r="I9" s="37"/>
    </row>
    <row r="11" spans="2:9" x14ac:dyDescent="0.3">
      <c r="B11" s="2" t="s">
        <v>108</v>
      </c>
    </row>
    <row r="13" spans="2:9" x14ac:dyDescent="0.3">
      <c r="B13" s="1" t="s">
        <v>89</v>
      </c>
      <c r="C13" s="24" t="str">
        <f>'1. Processing Steps'!C9</f>
        <v>AA</v>
      </c>
      <c r="F13" s="29"/>
    </row>
    <row r="14" spans="2:9" ht="5.25" customHeight="1" x14ac:dyDescent="0.3"/>
    <row r="15" spans="2:9" x14ac:dyDescent="0.3">
      <c r="B15" s="1" t="s">
        <v>90</v>
      </c>
      <c r="C15" s="24" t="str">
        <f>'1. Processing Steps'!C11</f>
        <v>P</v>
      </c>
      <c r="E15" s="29"/>
    </row>
    <row r="16" spans="2:9" ht="5.25" customHeight="1" x14ac:dyDescent="0.3"/>
    <row r="17" spans="2:9" x14ac:dyDescent="0.3">
      <c r="B17" s="1" t="s">
        <v>93</v>
      </c>
      <c r="C17" s="24">
        <f>'1. Processing Steps'!F9</f>
        <v>0</v>
      </c>
    </row>
    <row r="18" spans="2:9" ht="5.25" customHeight="1" x14ac:dyDescent="0.3"/>
    <row r="19" spans="2:9" x14ac:dyDescent="0.3">
      <c r="B19" s="1" t="s">
        <v>100</v>
      </c>
      <c r="C19" s="24" t="str">
        <f>'1. Processing Steps'!C13</f>
        <v>X</v>
      </c>
    </row>
    <row r="20" spans="2:9" ht="5.25" customHeight="1" x14ac:dyDescent="0.3"/>
    <row r="21" spans="2:9" x14ac:dyDescent="0.3">
      <c r="B21" s="1" t="s">
        <v>101</v>
      </c>
      <c r="C21" s="24" t="str">
        <f>'1. Processing Steps'!C15</f>
        <v>Y</v>
      </c>
    </row>
    <row r="22" spans="2:9" x14ac:dyDescent="0.3">
      <c r="F22" s="65" t="s">
        <v>146</v>
      </c>
      <c r="G22" s="65" t="s">
        <v>146</v>
      </c>
      <c r="H22" s="65" t="s">
        <v>148</v>
      </c>
      <c r="I22" s="65" t="s">
        <v>149</v>
      </c>
    </row>
    <row r="23" spans="2:9" x14ac:dyDescent="0.3">
      <c r="F23" s="158" t="s">
        <v>131</v>
      </c>
      <c r="G23" s="159"/>
    </row>
    <row r="24" spans="2:9" x14ac:dyDescent="0.3">
      <c r="B24" s="26" t="s">
        <v>0</v>
      </c>
      <c r="C24" s="26" t="s">
        <v>150</v>
      </c>
      <c r="D24" s="26" t="s">
        <v>151</v>
      </c>
      <c r="E24" s="26" t="s">
        <v>152</v>
      </c>
      <c r="F24" s="52" t="str">
        <f>'1. Processing Steps'!C13</f>
        <v>X</v>
      </c>
      <c r="G24" s="53" t="str">
        <f>'1. Processing Steps'!C15</f>
        <v>Y</v>
      </c>
      <c r="H24" s="75">
        <f>'1. Processing Steps'!F9</f>
        <v>0</v>
      </c>
      <c r="I24" s="26" t="s">
        <v>109</v>
      </c>
    </row>
    <row r="25" spans="2:9" x14ac:dyDescent="0.3">
      <c r="B25" s="155" t="s">
        <v>4</v>
      </c>
      <c r="C25" s="46"/>
      <c r="D25" s="47"/>
      <c r="E25" s="48"/>
      <c r="F25" s="54"/>
      <c r="G25" s="58"/>
      <c r="H25" s="55"/>
      <c r="I25" s="25"/>
    </row>
    <row r="26" spans="2:9" x14ac:dyDescent="0.3">
      <c r="B26" s="155"/>
      <c r="C26" s="46"/>
      <c r="D26" s="47"/>
      <c r="E26" s="48"/>
      <c r="F26" s="54"/>
      <c r="G26" s="58"/>
      <c r="H26" s="55"/>
      <c r="I26" s="25"/>
    </row>
    <row r="27" spans="2:9" x14ac:dyDescent="0.3">
      <c r="B27" s="155"/>
      <c r="C27" s="46"/>
      <c r="D27" s="47"/>
      <c r="E27" s="48"/>
      <c r="F27" s="54"/>
      <c r="G27" s="58"/>
      <c r="H27" s="55"/>
      <c r="I27" s="25"/>
    </row>
    <row r="28" spans="2:9" x14ac:dyDescent="0.3">
      <c r="B28" s="155"/>
      <c r="C28" s="46"/>
      <c r="D28" s="47"/>
      <c r="E28" s="48"/>
      <c r="F28" s="54"/>
      <c r="G28" s="58"/>
      <c r="H28" s="55"/>
      <c r="I28" s="25"/>
    </row>
    <row r="29" spans="2:9" x14ac:dyDescent="0.3">
      <c r="B29" s="155"/>
      <c r="C29" s="27"/>
      <c r="D29" s="41"/>
      <c r="E29" s="42"/>
      <c r="F29" s="54"/>
      <c r="G29" s="58"/>
      <c r="H29" s="55"/>
      <c r="I29" s="25"/>
    </row>
    <row r="30" spans="2:9" x14ac:dyDescent="0.3">
      <c r="B30" s="155"/>
      <c r="C30" s="27"/>
      <c r="D30" s="41"/>
      <c r="E30" s="42"/>
      <c r="F30" s="54"/>
      <c r="G30" s="58"/>
      <c r="H30" s="55"/>
      <c r="I30" s="25"/>
    </row>
    <row r="31" spans="2:9" x14ac:dyDescent="0.3">
      <c r="B31" s="155"/>
      <c r="C31" s="27"/>
      <c r="D31" s="41"/>
      <c r="E31" s="42"/>
      <c r="F31" s="54"/>
      <c r="G31" s="58"/>
      <c r="H31" s="55"/>
      <c r="I31" s="25"/>
    </row>
    <row r="32" spans="2:9" x14ac:dyDescent="0.3">
      <c r="B32" s="155"/>
      <c r="C32" s="27"/>
      <c r="D32" s="41"/>
      <c r="E32" s="42"/>
      <c r="F32" s="54"/>
      <c r="G32" s="58"/>
      <c r="H32" s="55"/>
      <c r="I32" s="25"/>
    </row>
    <row r="33" spans="2:9" x14ac:dyDescent="0.3">
      <c r="B33" s="155"/>
      <c r="C33" s="27"/>
      <c r="D33" s="41"/>
      <c r="E33" s="42"/>
      <c r="F33" s="54"/>
      <c r="G33" s="58"/>
      <c r="H33" s="55"/>
      <c r="I33" s="25"/>
    </row>
    <row r="34" spans="2:9" x14ac:dyDescent="0.3">
      <c r="B34" s="155"/>
      <c r="C34" s="27"/>
      <c r="D34" s="41"/>
      <c r="E34" s="42"/>
      <c r="F34" s="54"/>
      <c r="G34" s="58"/>
      <c r="H34" s="55"/>
      <c r="I34" s="25"/>
    </row>
    <row r="35" spans="2:9" x14ac:dyDescent="0.3">
      <c r="B35" s="155"/>
      <c r="C35" s="27"/>
      <c r="D35" s="41"/>
      <c r="E35" s="42"/>
      <c r="F35" s="54"/>
      <c r="G35" s="58"/>
      <c r="H35" s="55"/>
      <c r="I35" s="25"/>
    </row>
    <row r="36" spans="2:9" x14ac:dyDescent="0.3">
      <c r="B36" s="155"/>
      <c r="C36" s="27"/>
      <c r="D36" s="41"/>
      <c r="E36" s="42"/>
      <c r="F36" s="54"/>
      <c r="G36" s="58"/>
      <c r="H36" s="55"/>
      <c r="I36" s="25"/>
    </row>
    <row r="37" spans="2:9" x14ac:dyDescent="0.3">
      <c r="B37" s="155"/>
      <c r="C37" s="27"/>
      <c r="D37" s="41"/>
      <c r="E37" s="42"/>
      <c r="F37" s="54"/>
      <c r="G37" s="58"/>
      <c r="H37" s="55"/>
      <c r="I37" s="25"/>
    </row>
    <row r="38" spans="2:9" x14ac:dyDescent="0.3">
      <c r="B38" s="155"/>
      <c r="C38" s="27"/>
      <c r="D38" s="41"/>
      <c r="E38" s="42"/>
      <c r="F38" s="54"/>
      <c r="G38" s="58"/>
      <c r="H38" s="55"/>
      <c r="I38" s="25"/>
    </row>
    <row r="39" spans="2:9" x14ac:dyDescent="0.3">
      <c r="B39" s="155"/>
      <c r="C39" s="27"/>
      <c r="D39" s="41"/>
      <c r="E39" s="42"/>
      <c r="F39" s="54"/>
      <c r="G39" s="58"/>
      <c r="H39" s="55"/>
      <c r="I39" s="25"/>
    </row>
    <row r="40" spans="2:9" x14ac:dyDescent="0.3">
      <c r="G40" s="59"/>
    </row>
    <row r="41" spans="2:9" x14ac:dyDescent="0.3">
      <c r="B41" s="156" t="s">
        <v>32</v>
      </c>
      <c r="C41" s="46"/>
      <c r="D41" s="47"/>
      <c r="E41" s="48"/>
      <c r="F41" s="54"/>
      <c r="G41" s="58"/>
      <c r="H41" s="76"/>
      <c r="I41" s="25"/>
    </row>
    <row r="42" spans="2:9" x14ac:dyDescent="0.3">
      <c r="B42" s="156"/>
      <c r="C42" s="46"/>
      <c r="D42" s="47"/>
      <c r="E42" s="48"/>
      <c r="F42" s="54"/>
      <c r="G42" s="58"/>
      <c r="H42" s="76"/>
      <c r="I42" s="25"/>
    </row>
    <row r="43" spans="2:9" x14ac:dyDescent="0.3">
      <c r="B43" s="156"/>
      <c r="C43" s="46"/>
      <c r="D43" s="47"/>
      <c r="E43" s="48"/>
      <c r="F43" s="54"/>
      <c r="G43" s="58"/>
      <c r="H43" s="76"/>
      <c r="I43" s="25"/>
    </row>
    <row r="44" spans="2:9" x14ac:dyDescent="0.3">
      <c r="B44" s="156"/>
      <c r="C44" s="46"/>
      <c r="D44" s="47"/>
      <c r="E44" s="48"/>
      <c r="F44" s="54"/>
      <c r="G44" s="58"/>
      <c r="H44" s="76"/>
      <c r="I44" s="25"/>
    </row>
    <row r="45" spans="2:9" x14ac:dyDescent="0.3">
      <c r="B45" s="156"/>
      <c r="C45" s="46"/>
      <c r="D45" s="47"/>
      <c r="E45" s="48"/>
      <c r="F45" s="56"/>
      <c r="G45" s="58"/>
      <c r="H45" s="77"/>
      <c r="I45" s="25"/>
    </row>
    <row r="46" spans="2:9" x14ac:dyDescent="0.3">
      <c r="B46" s="156"/>
      <c r="C46" s="46"/>
      <c r="D46" s="47"/>
      <c r="E46" s="48"/>
      <c r="F46" s="54"/>
      <c r="G46" s="58"/>
      <c r="H46" s="76"/>
      <c r="I46" s="25"/>
    </row>
    <row r="47" spans="2:9" x14ac:dyDescent="0.3">
      <c r="B47" s="156"/>
      <c r="C47" s="46"/>
      <c r="D47" s="47"/>
      <c r="E47" s="48"/>
      <c r="F47" s="54"/>
      <c r="G47" s="58"/>
      <c r="H47" s="76"/>
      <c r="I47" s="25"/>
    </row>
    <row r="48" spans="2:9" x14ac:dyDescent="0.3">
      <c r="B48" s="156"/>
      <c r="C48" s="41"/>
      <c r="D48" s="42"/>
      <c r="E48" s="42"/>
      <c r="F48" s="54"/>
      <c r="G48" s="58"/>
      <c r="H48" s="76"/>
      <c r="I48" s="25"/>
    </row>
    <row r="49" spans="2:9" x14ac:dyDescent="0.3">
      <c r="B49" s="156"/>
      <c r="C49" s="41"/>
      <c r="D49" s="42"/>
      <c r="E49" s="42"/>
      <c r="F49" s="54"/>
      <c r="G49" s="58"/>
      <c r="H49" s="76"/>
      <c r="I49" s="25"/>
    </row>
    <row r="50" spans="2:9" x14ac:dyDescent="0.3">
      <c r="B50" s="156"/>
      <c r="C50" s="41"/>
      <c r="D50" s="42"/>
      <c r="E50" s="42"/>
      <c r="F50" s="54"/>
      <c r="G50" s="58"/>
      <c r="H50" s="76"/>
      <c r="I50" s="25"/>
    </row>
    <row r="51" spans="2:9" x14ac:dyDescent="0.3">
      <c r="B51" s="156"/>
      <c r="C51" s="41"/>
      <c r="D51" s="42"/>
      <c r="E51" s="42"/>
      <c r="F51" s="54"/>
      <c r="G51" s="58"/>
      <c r="H51" s="76"/>
      <c r="I51" s="25"/>
    </row>
    <row r="52" spans="2:9" x14ac:dyDescent="0.3">
      <c r="B52" s="156"/>
      <c r="C52" s="41"/>
      <c r="D52" s="43"/>
      <c r="E52" s="43"/>
      <c r="F52" s="54"/>
      <c r="G52" s="58"/>
      <c r="H52" s="77"/>
      <c r="I52" s="25"/>
    </row>
    <row r="53" spans="2:9" x14ac:dyDescent="0.3">
      <c r="B53" s="156"/>
      <c r="C53" s="27"/>
      <c r="D53" s="27"/>
      <c r="E53" s="28"/>
      <c r="F53" s="57"/>
      <c r="G53" s="58"/>
      <c r="H53" s="76"/>
      <c r="I53" s="25"/>
    </row>
    <row r="54" spans="2:9" x14ac:dyDescent="0.3">
      <c r="B54" s="156"/>
      <c r="C54" s="27"/>
      <c r="D54" s="27"/>
      <c r="E54" s="28"/>
      <c r="F54" s="57"/>
      <c r="G54" s="58"/>
      <c r="H54" s="76"/>
      <c r="I54" s="25"/>
    </row>
    <row r="55" spans="2:9" x14ac:dyDescent="0.3">
      <c r="B55" s="156"/>
      <c r="C55" s="27"/>
      <c r="D55" s="27"/>
      <c r="E55" s="28"/>
      <c r="F55" s="57"/>
      <c r="G55" s="58"/>
      <c r="H55" s="76"/>
      <c r="I55" s="25"/>
    </row>
    <row r="56" spans="2:9" x14ac:dyDescent="0.3">
      <c r="F56" s="59"/>
      <c r="G56" s="59"/>
      <c r="H56" s="59"/>
    </row>
    <row r="57" spans="2:9" x14ac:dyDescent="0.3">
      <c r="B57" s="157" t="s">
        <v>75</v>
      </c>
      <c r="C57" s="46"/>
      <c r="D57" s="47"/>
      <c r="E57" s="48"/>
      <c r="F57" s="54"/>
      <c r="G57" s="58"/>
      <c r="H57" s="76"/>
      <c r="I57" s="25"/>
    </row>
    <row r="58" spans="2:9" x14ac:dyDescent="0.3">
      <c r="B58" s="157"/>
      <c r="C58" s="46"/>
      <c r="D58" s="47"/>
      <c r="E58" s="48"/>
      <c r="F58" s="54"/>
      <c r="G58" s="58"/>
      <c r="H58" s="76"/>
      <c r="I58" s="25"/>
    </row>
    <row r="59" spans="2:9" x14ac:dyDescent="0.3">
      <c r="B59" s="157"/>
      <c r="C59" s="46"/>
      <c r="D59" s="47"/>
      <c r="E59" s="48"/>
      <c r="F59" s="54"/>
      <c r="G59" s="58"/>
      <c r="H59" s="76"/>
      <c r="I59" s="25"/>
    </row>
    <row r="60" spans="2:9" x14ac:dyDescent="0.3">
      <c r="B60" s="157"/>
      <c r="C60" s="46"/>
      <c r="D60" s="47"/>
      <c r="E60" s="48"/>
      <c r="F60" s="54"/>
      <c r="G60" s="58"/>
      <c r="H60" s="76"/>
      <c r="I60" s="25"/>
    </row>
    <row r="61" spans="2:9" x14ac:dyDescent="0.3">
      <c r="B61" s="157"/>
      <c r="C61" s="27"/>
      <c r="D61" s="41"/>
      <c r="E61" s="42"/>
      <c r="F61" s="54"/>
      <c r="G61" s="58"/>
      <c r="H61" s="76"/>
      <c r="I61" s="25"/>
    </row>
    <row r="62" spans="2:9" x14ac:dyDescent="0.3">
      <c r="B62" s="157"/>
      <c r="C62" s="27"/>
      <c r="D62" s="41"/>
      <c r="E62" s="42"/>
      <c r="F62" s="54"/>
      <c r="G62" s="58"/>
      <c r="H62" s="76"/>
      <c r="I62" s="25"/>
    </row>
    <row r="63" spans="2:9" x14ac:dyDescent="0.3">
      <c r="B63" s="157"/>
      <c r="C63" s="27"/>
      <c r="D63" s="41"/>
      <c r="E63" s="42"/>
      <c r="F63" s="54"/>
      <c r="G63" s="58"/>
      <c r="H63" s="76"/>
      <c r="I63" s="25"/>
    </row>
    <row r="64" spans="2:9" x14ac:dyDescent="0.3">
      <c r="B64" s="157"/>
      <c r="C64" s="27"/>
      <c r="D64" s="41"/>
      <c r="E64" s="42"/>
      <c r="F64" s="54"/>
      <c r="G64" s="58"/>
      <c r="H64" s="76"/>
      <c r="I64" s="25"/>
    </row>
    <row r="65" spans="2:9" x14ac:dyDescent="0.3">
      <c r="B65" s="157"/>
      <c r="C65" s="27"/>
      <c r="D65" s="41"/>
      <c r="E65" s="42"/>
      <c r="F65" s="54"/>
      <c r="G65" s="58"/>
      <c r="H65" s="76"/>
      <c r="I65" s="25"/>
    </row>
    <row r="66" spans="2:9" x14ac:dyDescent="0.3">
      <c r="B66" s="157"/>
      <c r="C66" s="27"/>
      <c r="D66" s="41"/>
      <c r="E66" s="42"/>
      <c r="F66" s="54"/>
      <c r="G66" s="58"/>
      <c r="H66" s="76"/>
      <c r="I66" s="25"/>
    </row>
    <row r="67" spans="2:9" x14ac:dyDescent="0.3">
      <c r="B67" s="157"/>
      <c r="C67" s="27"/>
      <c r="D67" s="41"/>
      <c r="E67" s="42"/>
      <c r="F67" s="54"/>
      <c r="G67" s="58"/>
      <c r="H67" s="76"/>
      <c r="I67" s="25"/>
    </row>
    <row r="68" spans="2:9" x14ac:dyDescent="0.3">
      <c r="B68" s="157"/>
      <c r="C68" s="27"/>
      <c r="D68" s="41"/>
      <c r="E68" s="42"/>
      <c r="F68" s="54"/>
      <c r="G68" s="58"/>
      <c r="H68" s="76"/>
      <c r="I68" s="25"/>
    </row>
    <row r="69" spans="2:9" x14ac:dyDescent="0.3">
      <c r="B69" s="157"/>
      <c r="C69" s="27"/>
      <c r="D69" s="41"/>
      <c r="E69" s="42"/>
      <c r="F69" s="54"/>
      <c r="G69" s="58"/>
      <c r="H69" s="76"/>
      <c r="I69" s="25"/>
    </row>
    <row r="70" spans="2:9" x14ac:dyDescent="0.3">
      <c r="B70" s="157"/>
      <c r="C70" s="27"/>
      <c r="D70" s="41"/>
      <c r="E70" s="42"/>
      <c r="F70" s="54"/>
      <c r="G70" s="58"/>
      <c r="H70" s="76"/>
      <c r="I70" s="25"/>
    </row>
    <row r="71" spans="2:9" x14ac:dyDescent="0.3">
      <c r="B71" s="157"/>
      <c r="C71" s="27"/>
      <c r="D71" s="41"/>
      <c r="E71" s="42"/>
      <c r="F71" s="54"/>
      <c r="G71" s="58"/>
      <c r="H71" s="76"/>
      <c r="I71" s="25"/>
    </row>
    <row r="72" spans="2:9" x14ac:dyDescent="0.3">
      <c r="F72" s="59"/>
      <c r="G72" s="59"/>
      <c r="H72" s="59"/>
    </row>
  </sheetData>
  <mergeCells count="4">
    <mergeCell ref="B25:B39"/>
    <mergeCell ref="B41:B55"/>
    <mergeCell ref="B57:B71"/>
    <mergeCell ref="F23:G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672A-1F52-4FC8-85C9-1E03D7FDE782}">
  <sheetPr>
    <tabColor rgb="FFFF0000"/>
  </sheetPr>
  <dimension ref="B2:N62"/>
  <sheetViews>
    <sheetView zoomScale="85" zoomScaleNormal="85" workbookViewId="0">
      <selection activeCell="C42" sqref="C42:E59"/>
    </sheetView>
  </sheetViews>
  <sheetFormatPr defaultColWidth="11.44140625" defaultRowHeight="14.4" x14ac:dyDescent="0.3"/>
  <cols>
    <col min="1" max="1" width="11.44140625" style="1"/>
    <col min="2" max="4" width="30.33203125" style="1" customWidth="1"/>
    <col min="5" max="5" width="31.109375" style="1" customWidth="1"/>
    <col min="6" max="9" width="11.44140625" style="1"/>
    <col min="10" max="10" width="4.33203125" style="1" customWidth="1"/>
    <col min="11" max="11" width="12.5546875" style="1" customWidth="1"/>
    <col min="12" max="16384" width="11.44140625" style="1"/>
  </cols>
  <sheetData>
    <row r="2" spans="2:14" x14ac:dyDescent="0.3">
      <c r="B2" s="38" t="s">
        <v>104</v>
      </c>
      <c r="C2" s="30"/>
      <c r="D2" s="30"/>
      <c r="E2" s="30"/>
      <c r="F2" s="30"/>
      <c r="G2" s="30"/>
      <c r="H2" s="30"/>
      <c r="I2" s="30"/>
      <c r="J2" s="30"/>
      <c r="K2" s="31"/>
    </row>
    <row r="3" spans="2:14" x14ac:dyDescent="0.3">
      <c r="B3" s="60" t="s">
        <v>155</v>
      </c>
      <c r="C3" s="61"/>
      <c r="D3" s="33"/>
      <c r="E3" s="33"/>
      <c r="F3" s="33"/>
      <c r="G3" s="33"/>
      <c r="H3" s="33"/>
      <c r="I3" s="33"/>
      <c r="J3" s="33"/>
      <c r="K3" s="34"/>
    </row>
    <row r="4" spans="2:14" x14ac:dyDescent="0.3">
      <c r="B4" s="35"/>
      <c r="C4" s="36"/>
      <c r="D4" s="36"/>
      <c r="E4" s="36"/>
      <c r="F4" s="36"/>
      <c r="G4" s="36"/>
      <c r="H4" s="36"/>
      <c r="I4" s="36"/>
      <c r="J4" s="36"/>
      <c r="K4" s="37"/>
    </row>
    <row r="6" spans="2:14" ht="15.6" x14ac:dyDescent="0.3">
      <c r="B6" s="78" t="s">
        <v>156</v>
      </c>
    </row>
    <row r="8" spans="2:14" x14ac:dyDescent="0.3">
      <c r="B8" s="1" t="s">
        <v>90</v>
      </c>
      <c r="C8" s="1" t="str">
        <f>'[1]Processing Steps'!C8</f>
        <v>AA</v>
      </c>
    </row>
    <row r="9" spans="2:14" ht="5.25" customHeight="1" x14ac:dyDescent="0.3"/>
    <row r="10" spans="2:14" x14ac:dyDescent="0.3">
      <c r="B10" s="1" t="s">
        <v>90</v>
      </c>
      <c r="C10" s="1" t="str">
        <f>'[1]Processing Steps'!C10</f>
        <v>P</v>
      </c>
    </row>
    <row r="11" spans="2:14" ht="5.25" customHeight="1" x14ac:dyDescent="0.3"/>
    <row r="12" spans="2:14" x14ac:dyDescent="0.3">
      <c r="B12" s="1" t="s">
        <v>93</v>
      </c>
      <c r="C12" s="1" t="str">
        <f>'[1]Processing Steps'!C12</f>
        <v>P0</v>
      </c>
    </row>
    <row r="14" spans="2:14" x14ac:dyDescent="0.3">
      <c r="F14" s="160" t="s">
        <v>157</v>
      </c>
      <c r="G14" s="161"/>
      <c r="H14" s="162" t="s">
        <v>158</v>
      </c>
      <c r="I14" s="160"/>
    </row>
    <row r="15" spans="2:14" ht="43.2" x14ac:dyDescent="0.3">
      <c r="B15" s="79" t="s">
        <v>0</v>
      </c>
      <c r="C15" s="80" t="s">
        <v>1</v>
      </c>
      <c r="D15" s="80" t="s">
        <v>2</v>
      </c>
      <c r="E15" s="80" t="s">
        <v>91</v>
      </c>
      <c r="F15" s="81" t="str">
        <f>'[1]Processing Steps'!C14&amp;" absolute score"</f>
        <v>X absolute score</v>
      </c>
      <c r="G15" s="81" t="str">
        <f>'[1]Processing Steps'!C14&amp;" normalized score"</f>
        <v>X normalized score</v>
      </c>
      <c r="H15" s="81" t="str">
        <f>'[1]Processing Steps'!C16&amp;" absolute score"</f>
        <v>Y absolute score</v>
      </c>
      <c r="I15" s="81" t="str">
        <f>'[1]Processing Steps'!C16&amp;" normalized score"</f>
        <v>Y normalized score</v>
      </c>
      <c r="K15" s="82" t="s">
        <v>159</v>
      </c>
      <c r="L15" s="83"/>
      <c r="M15" s="84"/>
      <c r="N15" s="84"/>
    </row>
    <row r="16" spans="2:14" x14ac:dyDescent="0.3">
      <c r="B16" s="85"/>
      <c r="C16" s="86"/>
      <c r="D16" s="87"/>
      <c r="E16" s="88"/>
      <c r="F16" s="89" t="str">
        <f>IFERROR(VLOOKUP($D16,'[1]Data Collection'!$D$25:$H$71,3,FALSE),"")</f>
        <v/>
      </c>
      <c r="G16" s="90">
        <v>100</v>
      </c>
      <c r="H16" s="89" t="str">
        <f>IFERROR(VLOOKUP($D16,'[1]Data Collection'!$D$25:$H$71,4,FALSE),"")</f>
        <v/>
      </c>
      <c r="I16" s="91" t="str">
        <f>IFERROR(G16*H16/F16,"")</f>
        <v/>
      </c>
      <c r="K16" s="92" t="str">
        <f>IF(I16="","",IF(I16&lt;50,'[1]Annex_Rating scale'!$B$7,IF(AND(I16&gt;=50,I16&lt;100),'[1]Annex_Rating scale'!$B$6,IF(I16=100,'[1]Annex_Rating scale'!$B$5,IF(AND(I16&gt;100,I16&lt;150),'[1]Annex_Rating scale'!$B$4,IF(I16&gt;=150,'[1]Annex_Rating scale'!$B$3))))))</f>
        <v/>
      </c>
    </row>
    <row r="17" spans="2:11" x14ac:dyDescent="0.3">
      <c r="B17" s="93"/>
      <c r="C17" s="94"/>
      <c r="D17" s="87"/>
      <c r="E17" s="95"/>
      <c r="F17" s="89" t="str">
        <f>IFERROR(VLOOKUP($D17,'[1]Data Collection'!$D$25:$H$71,3,FALSE),"")</f>
        <v/>
      </c>
      <c r="G17" s="90">
        <v>100</v>
      </c>
      <c r="H17" s="89" t="str">
        <f>IFERROR(VLOOKUP($D17,'[1]Data Collection'!$D$25:$H$71,4,FALSE),"")</f>
        <v/>
      </c>
      <c r="I17" s="91" t="str">
        <f t="shared" ref="I17:I62" si="0">IFERROR(G17*H17/F17,"")</f>
        <v/>
      </c>
      <c r="K17" s="92" t="str">
        <f>IF(I17="","",IF(I17&lt;50,'[1]Annex_Rating scale'!$B$7,IF(AND(I17&gt;=50,I17&lt;100),'[1]Annex_Rating scale'!$B$6,IF(I17=100,'[1]Annex_Rating scale'!$B$5,IF(AND(I17&gt;100,I17&lt;150),'[1]Annex_Rating scale'!$B$4,IF(I17&gt;=150,'[1]Annex_Rating scale'!$B$3))))))</f>
        <v/>
      </c>
    </row>
    <row r="18" spans="2:11" x14ac:dyDescent="0.3">
      <c r="B18" s="93"/>
      <c r="C18" s="94"/>
      <c r="D18" s="87"/>
      <c r="E18" s="95"/>
      <c r="F18" s="89" t="str">
        <f>IFERROR(VLOOKUP($D18,'[1]Data Collection'!$D$25:$H$71,3,FALSE),"")</f>
        <v/>
      </c>
      <c r="G18" s="90">
        <v>100</v>
      </c>
      <c r="H18" s="89" t="str">
        <f>IFERROR(VLOOKUP($D18,'[1]Data Collection'!$D$25:$H$71,4,FALSE),"")</f>
        <v/>
      </c>
      <c r="I18" s="91" t="str">
        <f t="shared" si="0"/>
        <v/>
      </c>
      <c r="K18" s="92" t="str">
        <f>IF(I18="","",IF(I18&lt;50,'[1]Annex_Rating scale'!$B$7,IF(AND(I18&gt;=50,I18&lt;100),'[1]Annex_Rating scale'!$B$6,IF(I18=100,'[1]Annex_Rating scale'!$B$5,IF(AND(I18&gt;100,I18&lt;150),'[1]Annex_Rating scale'!$B$4,IF(I18&gt;=150,'[1]Annex_Rating scale'!$B$3))))))</f>
        <v/>
      </c>
    </row>
    <row r="19" spans="2:11" x14ac:dyDescent="0.3">
      <c r="B19" s="93"/>
      <c r="C19" s="94"/>
      <c r="D19" s="87"/>
      <c r="E19" s="95"/>
      <c r="F19" s="89" t="str">
        <f>IFERROR(VLOOKUP($D19,'[1]Data Collection'!$D$25:$H$71,3,FALSE),"")</f>
        <v/>
      </c>
      <c r="G19" s="90">
        <v>100</v>
      </c>
      <c r="H19" s="89" t="str">
        <f>IFERROR(VLOOKUP($D19,'[1]Data Collection'!$D$25:$H$71,4,FALSE),"")</f>
        <v/>
      </c>
      <c r="I19" s="91" t="str">
        <f t="shared" si="0"/>
        <v/>
      </c>
      <c r="K19" s="92" t="str">
        <f>IF(I19="","",IF(I19&lt;50,'[1]Annex_Rating scale'!$B$7,IF(AND(I19&gt;=50,I19&lt;100),'[1]Annex_Rating scale'!$B$6,IF(I19=100,'[1]Annex_Rating scale'!$B$5,IF(AND(I19&gt;100,I19&lt;150),'[1]Annex_Rating scale'!$B$4,IF(I19&gt;=150,'[1]Annex_Rating scale'!$B$3))))))</f>
        <v/>
      </c>
    </row>
    <row r="20" spans="2:11" x14ac:dyDescent="0.3">
      <c r="B20" s="93"/>
      <c r="C20" s="94"/>
      <c r="D20" s="96"/>
      <c r="E20" s="95"/>
      <c r="F20" s="89" t="str">
        <f>IFERROR(VLOOKUP($D20,'[1]Data Collection'!$D$25:$H$71,3,FALSE),"")</f>
        <v/>
      </c>
      <c r="G20" s="90">
        <v>100</v>
      </c>
      <c r="H20" s="89" t="str">
        <f>IFERROR(VLOOKUP($D20,'[1]Data Collection'!$D$25:$H$71,4,FALSE),"")</f>
        <v/>
      </c>
      <c r="I20" s="91" t="str">
        <f t="shared" si="0"/>
        <v/>
      </c>
      <c r="K20" s="92" t="str">
        <f>IF(I20="","",IF(I20&lt;50,'[1]Annex_Rating scale'!$B$7,IF(AND(I20&gt;=50,I20&lt;100),'[1]Annex_Rating scale'!$B$6,IF(I20=100,'[1]Annex_Rating scale'!$B$5,IF(AND(I20&gt;100,I20&lt;150),'[1]Annex_Rating scale'!$B$4,IF(I20&gt;=150,'[1]Annex_Rating scale'!$B$3))))))</f>
        <v/>
      </c>
    </row>
    <row r="21" spans="2:11" x14ac:dyDescent="0.3">
      <c r="B21" s="93"/>
      <c r="C21" s="94"/>
      <c r="D21" s="87"/>
      <c r="E21" s="95"/>
      <c r="F21" s="89" t="str">
        <f>IFERROR(VLOOKUP($D21,'[1]Data Collection'!$D$25:$H$71,3,FALSE),"")</f>
        <v/>
      </c>
      <c r="G21" s="90">
        <v>100</v>
      </c>
      <c r="H21" s="89" t="str">
        <f>IFERROR(VLOOKUP($D21,'[1]Data Collection'!$D$25:$H$71,4,FALSE),"")</f>
        <v/>
      </c>
      <c r="I21" s="91" t="str">
        <f t="shared" si="0"/>
        <v/>
      </c>
      <c r="K21" s="92" t="str">
        <f>IF(I21="","",IF(I21&lt;50,'[1]Annex_Rating scale'!$B$7,IF(AND(I21&gt;=50,I21&lt;100),'[1]Annex_Rating scale'!$B$6,IF(I21=100,'[1]Annex_Rating scale'!$B$5,IF(AND(I21&gt;100,I21&lt;150),'[1]Annex_Rating scale'!$B$4,IF(I21&gt;=150,'[1]Annex_Rating scale'!$B$3))))))</f>
        <v/>
      </c>
    </row>
    <row r="22" spans="2:11" x14ac:dyDescent="0.3">
      <c r="B22" s="93"/>
      <c r="C22" s="94"/>
      <c r="D22" s="96"/>
      <c r="E22" s="95"/>
      <c r="F22" s="89" t="str">
        <f>IFERROR(VLOOKUP($D22,'[1]Data Collection'!$D$25:$H$71,3,FALSE),"")</f>
        <v/>
      </c>
      <c r="G22" s="90">
        <v>100</v>
      </c>
      <c r="H22" s="89" t="str">
        <f>IFERROR(VLOOKUP($D22,'[1]Data Collection'!$D$25:$H$71,4,FALSE),"")</f>
        <v/>
      </c>
      <c r="I22" s="91" t="str">
        <f t="shared" si="0"/>
        <v/>
      </c>
      <c r="K22" s="92" t="str">
        <f>IF(I22="","",IF(I22&lt;50,'[1]Annex_Rating scale'!$B$7,IF(AND(I22&gt;=50,I22&lt;100),'[1]Annex_Rating scale'!$B$6,IF(I22=100,'[1]Annex_Rating scale'!$B$5,IF(AND(I22&gt;100,I22&lt;150),'[1]Annex_Rating scale'!$B$4,IF(I22&gt;=150,'[1]Annex_Rating scale'!$B$3))))))</f>
        <v/>
      </c>
    </row>
    <row r="23" spans="2:11" x14ac:dyDescent="0.3">
      <c r="B23" s="93" t="s">
        <v>4</v>
      </c>
      <c r="C23" s="94"/>
      <c r="D23" s="96"/>
      <c r="E23" s="95"/>
      <c r="F23" s="89" t="str">
        <f>IFERROR(VLOOKUP($D23,'[1]Data Collection'!$D$25:$H$71,3,FALSE),"")</f>
        <v/>
      </c>
      <c r="G23" s="90">
        <v>100</v>
      </c>
      <c r="H23" s="89" t="str">
        <f>IFERROR(VLOOKUP($D23,'[1]Data Collection'!$D$25:$H$71,4,FALSE),"")</f>
        <v/>
      </c>
      <c r="I23" s="91" t="str">
        <f t="shared" si="0"/>
        <v/>
      </c>
      <c r="K23" s="92" t="str">
        <f>IF(I23="","",IF(I23&lt;50,'[1]Annex_Rating scale'!$B$7,IF(AND(I23&gt;=50,I23&lt;100),'[1]Annex_Rating scale'!$B$6,IF(I23=100,'[1]Annex_Rating scale'!$B$5,IF(AND(I23&gt;100,I23&lt;150),'[1]Annex_Rating scale'!$B$4,IF(I23&gt;=150,'[1]Annex_Rating scale'!$B$3))))))</f>
        <v/>
      </c>
    </row>
    <row r="24" spans="2:11" x14ac:dyDescent="0.3">
      <c r="B24" s="93"/>
      <c r="C24" s="94"/>
      <c r="D24" s="87"/>
      <c r="E24" s="95"/>
      <c r="F24" s="89" t="str">
        <f>IFERROR(VLOOKUP($D24,'[1]Data Collection'!$D$25:$H$71,3,FALSE),"")</f>
        <v/>
      </c>
      <c r="G24" s="90">
        <v>100</v>
      </c>
      <c r="H24" s="89" t="str">
        <f>IFERROR(VLOOKUP($D24,'[1]Data Collection'!$D$25:$H$71,4,FALSE),"")</f>
        <v/>
      </c>
      <c r="I24" s="91" t="str">
        <f t="shared" si="0"/>
        <v/>
      </c>
      <c r="K24" s="92" t="str">
        <f>IF(I24="","",IF(I24&lt;50,'[1]Annex_Rating scale'!$B$7,IF(AND(I24&gt;=50,I24&lt;100),'[1]Annex_Rating scale'!$B$6,IF(I24=100,'[1]Annex_Rating scale'!$B$5,IF(AND(I24&gt;100,I24&lt;150),'[1]Annex_Rating scale'!$B$4,IF(I24&gt;=150,'[1]Annex_Rating scale'!$B$3))))))</f>
        <v/>
      </c>
    </row>
    <row r="25" spans="2:11" x14ac:dyDescent="0.3">
      <c r="B25" s="93"/>
      <c r="C25" s="94"/>
      <c r="D25" s="87"/>
      <c r="E25" s="95"/>
      <c r="F25" s="89" t="str">
        <f>IFERROR(VLOOKUP($D25,'[1]Data Collection'!$D$25:$H$71,3,FALSE),"")</f>
        <v/>
      </c>
      <c r="G25" s="90">
        <v>100</v>
      </c>
      <c r="H25" s="89" t="str">
        <f>IFERROR(VLOOKUP($D25,'[1]Data Collection'!$D$25:$H$71,4,FALSE),"")</f>
        <v/>
      </c>
      <c r="I25" s="91" t="str">
        <f t="shared" si="0"/>
        <v/>
      </c>
      <c r="K25" s="92" t="str">
        <f>IF(I25="","",IF(I25&lt;50,'[1]Annex_Rating scale'!$B$7,IF(AND(I25&gt;=50,I25&lt;100),'[1]Annex_Rating scale'!$B$6,IF(I25=100,'[1]Annex_Rating scale'!$B$5,IF(AND(I25&gt;100,I25&lt;150),'[1]Annex_Rating scale'!$B$4,IF(I25&gt;=150,'[1]Annex_Rating scale'!$B$3))))))</f>
        <v/>
      </c>
    </row>
    <row r="26" spans="2:11" x14ac:dyDescent="0.3">
      <c r="B26" s="93"/>
      <c r="C26" s="94"/>
      <c r="D26" s="87"/>
      <c r="E26" s="95"/>
      <c r="F26" s="89" t="str">
        <f>IFERROR(VLOOKUP($D26,'[1]Data Collection'!$D$25:$H$71,3,FALSE),"")</f>
        <v/>
      </c>
      <c r="G26" s="90">
        <v>100</v>
      </c>
      <c r="H26" s="89" t="str">
        <f>IFERROR(VLOOKUP($D26,'[1]Data Collection'!$D$25:$H$71,4,FALSE),"")</f>
        <v/>
      </c>
      <c r="I26" s="91" t="str">
        <f>IFERROR(G26*H26/F26,"")</f>
        <v/>
      </c>
      <c r="K26" s="92" t="str">
        <f>IF(I26="","",IF(I26&lt;50,'[1]Annex_Rating scale'!$B$7,IF(AND(I26&gt;=50,I26&lt;100),'[1]Annex_Rating scale'!$B$6,IF(I26=100,'[1]Annex_Rating scale'!$B$5,IF(AND(I26&gt;100,I26&lt;150),'[1]Annex_Rating scale'!$B$4,IF(I26&gt;=150,'[1]Annex_Rating scale'!$B$3))))))</f>
        <v/>
      </c>
    </row>
    <row r="27" spans="2:11" x14ac:dyDescent="0.3">
      <c r="B27" s="93"/>
      <c r="C27" s="94"/>
      <c r="D27" s="87"/>
      <c r="E27" s="95"/>
      <c r="F27" s="89" t="str">
        <f>IFERROR(VLOOKUP($D27,'[1]Data Collection'!$D$25:$H$71,3,FALSE),"")</f>
        <v/>
      </c>
      <c r="G27" s="90">
        <v>100</v>
      </c>
      <c r="H27" s="89" t="str">
        <f>IFERROR(VLOOKUP($D27,'[1]Data Collection'!$D$25:$H$71,4,FALSE),"")</f>
        <v/>
      </c>
      <c r="I27" s="91" t="str">
        <f t="shared" si="0"/>
        <v/>
      </c>
      <c r="K27" s="92" t="str">
        <f>IF(I27="","",IF(I27&lt;50,'[1]Annex_Rating scale'!$B$7,IF(AND(I27&gt;=50,I27&lt;100),'[1]Annex_Rating scale'!$B$6,IF(I27=100,'[1]Annex_Rating scale'!$B$5,IF(AND(I27&gt;100,I27&lt;150),'[1]Annex_Rating scale'!$B$4,IF(I27&gt;=150,'[1]Annex_Rating scale'!$B$3))))))</f>
        <v/>
      </c>
    </row>
    <row r="28" spans="2:11" x14ac:dyDescent="0.3">
      <c r="B28" s="93"/>
      <c r="C28" s="94"/>
      <c r="D28" s="87"/>
      <c r="E28" s="95"/>
      <c r="F28" s="89" t="str">
        <f>IFERROR(VLOOKUP($D28,'[1]Data Collection'!$D$25:$H$71,3,FALSE),"")</f>
        <v/>
      </c>
      <c r="G28" s="90">
        <v>100</v>
      </c>
      <c r="H28" s="89" t="str">
        <f>IFERROR(VLOOKUP($D28,'[1]Data Collection'!$D$25:$H$71,4,FALSE),"")</f>
        <v/>
      </c>
      <c r="I28" s="91" t="str">
        <f t="shared" si="0"/>
        <v/>
      </c>
      <c r="K28" s="92" t="str">
        <f>IF(I28="","",IF(I28&lt;50,'[1]Annex_Rating scale'!$B$7,IF(AND(I28&gt;=50,I28&lt;100),'[1]Annex_Rating scale'!$B$6,IF(I28=100,'[1]Annex_Rating scale'!$B$5,IF(AND(I28&gt;100,I28&lt;150),'[1]Annex_Rating scale'!$B$4,IF(I28&gt;=150,'[1]Annex_Rating scale'!$B$3))))))</f>
        <v/>
      </c>
    </row>
    <row r="29" spans="2:11" x14ac:dyDescent="0.3">
      <c r="B29" s="93"/>
      <c r="C29" s="94"/>
      <c r="D29" s="87"/>
      <c r="E29" s="95"/>
      <c r="F29" s="89" t="str">
        <f>IFERROR(VLOOKUP($D29,'[1]Data Collection'!$D$25:$H$71,3,FALSE),"")</f>
        <v/>
      </c>
      <c r="G29" s="90">
        <v>100</v>
      </c>
      <c r="H29" s="89" t="str">
        <f>IFERROR(VLOOKUP($D29,'[1]Data Collection'!$D$25:$H$71,4,FALSE),"")</f>
        <v/>
      </c>
      <c r="I29" s="91" t="str">
        <f t="shared" si="0"/>
        <v/>
      </c>
      <c r="K29" s="92" t="str">
        <f>IF(I29="","",IF(I29&lt;50,'[1]Annex_Rating scale'!$B$7,IF(AND(I29&gt;=50,I29&lt;100),'[1]Annex_Rating scale'!$B$6,IF(I29=100,'[1]Annex_Rating scale'!$B$5,IF(AND(I29&gt;100,I29&lt;150),'[1]Annex_Rating scale'!$B$4,IF(I29&gt;=150,'[1]Annex_Rating scale'!$B$3))))))</f>
        <v/>
      </c>
    </row>
    <row r="30" spans="2:11" x14ac:dyDescent="0.3">
      <c r="B30" s="97"/>
      <c r="C30" s="98"/>
      <c r="D30" s="99"/>
      <c r="E30" s="100"/>
      <c r="F30" s="89" t="str">
        <f>IFERROR(VLOOKUP($D30,'[1]Data Collection'!$D$25:$H$71,3,FALSE),"")</f>
        <v/>
      </c>
      <c r="G30" s="90">
        <v>100</v>
      </c>
      <c r="H30" s="89" t="str">
        <f>IFERROR(VLOOKUP($D30,'[1]Data Collection'!$D$25:$H$71,4,FALSE),"")</f>
        <v/>
      </c>
      <c r="I30" s="91" t="str">
        <f t="shared" si="0"/>
        <v/>
      </c>
      <c r="K30" s="92" t="str">
        <f>IF(I30="","",IF(I30&lt;50,'[1]Annex_Rating scale'!$B$7,IF(AND(I30&gt;=50,I30&lt;100),'[1]Annex_Rating scale'!$B$6,IF(I30=100,'[1]Annex_Rating scale'!$B$5,IF(AND(I30&gt;100,I30&lt;150),'[1]Annex_Rating scale'!$B$4,IF(I30&gt;=150,'[1]Annex_Rating scale'!$B$3))))))</f>
        <v/>
      </c>
    </row>
    <row r="32" spans="2:11" x14ac:dyDescent="0.3">
      <c r="B32" s="101"/>
      <c r="C32" s="102"/>
      <c r="D32" s="102"/>
      <c r="E32" s="103"/>
      <c r="F32" s="89" t="str">
        <f>IFERROR(VLOOKUP($D32,'[1]Data Collection'!$D$25:$H$71,3,FALSE),"")</f>
        <v/>
      </c>
      <c r="G32" s="90">
        <v>100</v>
      </c>
      <c r="H32" s="89" t="str">
        <f>IFERROR(VLOOKUP($D32,'[1]Data Collection'!$D$25:$H$71,4,FALSE),"")</f>
        <v/>
      </c>
      <c r="I32" s="91" t="str">
        <f t="shared" si="0"/>
        <v/>
      </c>
      <c r="K32" s="92" t="str">
        <f>IF(I32="","",IF(I32&lt;50,'[1]Annex_Rating scale'!$B$3,IF(AND(I32&gt;=50,I32&lt;100),'[1]Annex_Rating scale'!$B$4,IF(I32=100,'[1]Annex_Rating scale'!$B$5,IF(AND(I32&gt;100,I32&lt;150),'[1]Annex_Rating scale'!$B$6,IF(I32&gt;=150,'[1]Annex_Rating scale'!$B$7))))))</f>
        <v/>
      </c>
    </row>
    <row r="33" spans="2:11" x14ac:dyDescent="0.3">
      <c r="B33" s="104"/>
      <c r="C33" s="105"/>
      <c r="D33" s="105"/>
      <c r="E33" s="106"/>
      <c r="F33" s="89" t="str">
        <f>IFERROR(VLOOKUP($D33,'[1]Data Collection'!$D$25:$H$71,3,FALSE),"")</f>
        <v/>
      </c>
      <c r="G33" s="90">
        <v>100</v>
      </c>
      <c r="H33" s="89" t="str">
        <f>IFERROR(VLOOKUP($D33,'[1]Data Collection'!$D$25:$H$71,4,FALSE),"")</f>
        <v/>
      </c>
      <c r="I33" s="91" t="str">
        <f t="shared" si="0"/>
        <v/>
      </c>
      <c r="K33" s="92" t="str">
        <f>IF(I33="","",IF(I33&lt;50,'[1]Annex_Rating scale'!$B$3,IF(AND(I33&gt;=50,I33&lt;100),'[1]Annex_Rating scale'!$B$4,IF(I33=100,'[1]Annex_Rating scale'!$B$5,IF(AND(I33&gt;100,I33&lt;150),'[1]Annex_Rating scale'!$B$6,IF(I33&gt;=150,'[1]Annex_Rating scale'!$B$7))))))</f>
        <v/>
      </c>
    </row>
    <row r="34" spans="2:11" x14ac:dyDescent="0.3">
      <c r="B34" s="104"/>
      <c r="C34" s="105"/>
      <c r="D34" s="105"/>
      <c r="E34" s="106"/>
      <c r="F34" s="89" t="str">
        <f>IFERROR(VLOOKUP($D34,'[1]Data Collection'!$D$25:$H$71,3,FALSE),"")</f>
        <v/>
      </c>
      <c r="G34" s="90">
        <v>100</v>
      </c>
      <c r="H34" s="89" t="str">
        <f>IFERROR(VLOOKUP($D34,'[1]Data Collection'!$D$25:$H$71,4,FALSE),"")</f>
        <v/>
      </c>
      <c r="I34" s="91" t="str">
        <f t="shared" si="0"/>
        <v/>
      </c>
      <c r="K34" s="92" t="str">
        <f>IF(I34="","",IF(I34&lt;50,'[1]Annex_Rating scale'!$B$3,IF(AND(I34&gt;=50,I34&lt;100),'[1]Annex_Rating scale'!$B$4,IF(I34=100,'[1]Annex_Rating scale'!$B$5,IF(AND(I34&gt;100,I34&lt;150),'[1]Annex_Rating scale'!$B$6,IF(I34&gt;=150,'[1]Annex_Rating scale'!$B$7))))))</f>
        <v/>
      </c>
    </row>
    <row r="35" spans="2:11" x14ac:dyDescent="0.3">
      <c r="B35" s="104"/>
      <c r="C35" s="105"/>
      <c r="D35" s="105"/>
      <c r="E35" s="106"/>
      <c r="F35" s="89" t="str">
        <f>IFERROR(VLOOKUP($D35,'[1]Data Collection'!$D$25:$H$71,3,FALSE),"")</f>
        <v/>
      </c>
      <c r="G35" s="90">
        <v>100</v>
      </c>
      <c r="H35" s="89" t="str">
        <f>IFERROR(VLOOKUP($D35,'[1]Data Collection'!$D$25:$H$71,4,FALSE),"")</f>
        <v/>
      </c>
      <c r="I35" s="91" t="str">
        <f t="shared" si="0"/>
        <v/>
      </c>
      <c r="K35" s="92" t="str">
        <f>IF(I35="","",IF(I35&lt;50,'[1]Annex_Rating scale'!$B$3,IF(AND(I35&gt;=50,I35&lt;100),'[1]Annex_Rating scale'!$B$4,IF(I35=100,'[1]Annex_Rating scale'!$B$5,IF(AND(I35&gt;100,I35&lt;150),'[1]Annex_Rating scale'!$B$6,IF(I35&gt;=150,'[1]Annex_Rating scale'!$B$7))))))</f>
        <v/>
      </c>
    </row>
    <row r="36" spans="2:11" x14ac:dyDescent="0.3">
      <c r="B36" s="104"/>
      <c r="C36" s="105"/>
      <c r="D36" s="105"/>
      <c r="E36" s="106"/>
      <c r="F36" s="89" t="str">
        <f>IFERROR(VLOOKUP($D36,'[1]Data Collection'!$D$25:$H$71,3,FALSE),"")</f>
        <v/>
      </c>
      <c r="G36" s="90">
        <v>100</v>
      </c>
      <c r="H36" s="89" t="str">
        <f>IFERROR(VLOOKUP($D36,'[1]Data Collection'!$D$25:$H$71,4,FALSE),"")</f>
        <v/>
      </c>
      <c r="I36" s="91" t="str">
        <f t="shared" si="0"/>
        <v/>
      </c>
      <c r="K36" s="92" t="str">
        <f>IF(I36="","",IF(I36&lt;50,'[1]Annex_Rating scale'!$B$3,IF(AND(I36&gt;=50,I36&lt;100),'[1]Annex_Rating scale'!$B$4,IF(I36=100,'[1]Annex_Rating scale'!$B$5,IF(AND(I36&gt;100,I36&lt;150),'[1]Annex_Rating scale'!$B$6,IF(I36&gt;=150,'[1]Annex_Rating scale'!$B$7))))))</f>
        <v/>
      </c>
    </row>
    <row r="37" spans="2:11" x14ac:dyDescent="0.3">
      <c r="B37" s="107"/>
      <c r="C37" s="105"/>
      <c r="D37" s="105"/>
      <c r="E37" s="106"/>
      <c r="F37" s="89" t="str">
        <f>IFERROR(VLOOKUP($D37,'[1]Data Collection'!$D$25:$H$71,3,FALSE),"")</f>
        <v/>
      </c>
      <c r="G37" s="90">
        <v>100</v>
      </c>
      <c r="H37" s="89" t="str">
        <f>IFERROR(VLOOKUP($D37,'[1]Data Collection'!$D$25:$H$71,4,FALSE),"")</f>
        <v/>
      </c>
      <c r="I37" s="91" t="str">
        <f t="shared" si="0"/>
        <v/>
      </c>
      <c r="K37" s="92" t="str">
        <f>IF(I37="","",IF(I37&lt;50,'[1]Annex_Rating scale'!$B$3,IF(AND(I37&gt;=50,I37&lt;100),'[1]Annex_Rating scale'!$B$4,IF(I37=100,'[1]Annex_Rating scale'!$B$5,IF(AND(I37&gt;100,I37&lt;150),'[1]Annex_Rating scale'!$B$6,IF(I37&gt;=150,'[1]Annex_Rating scale'!$B$7))))))</f>
        <v/>
      </c>
    </row>
    <row r="38" spans="2:11" x14ac:dyDescent="0.3">
      <c r="B38" s="107"/>
      <c r="C38" s="105"/>
      <c r="D38" s="105"/>
      <c r="E38" s="106"/>
      <c r="F38" s="89" t="str">
        <f>IFERROR(VLOOKUP($D38,'[1]Data Collection'!$D$25:$H$71,3,FALSE),"")</f>
        <v/>
      </c>
      <c r="G38" s="90">
        <v>100</v>
      </c>
      <c r="H38" s="89" t="str">
        <f>IFERROR(VLOOKUP($D38,'[1]Data Collection'!$D$25:$H$71,4,FALSE),"")</f>
        <v/>
      </c>
      <c r="I38" s="91" t="str">
        <f t="shared" si="0"/>
        <v/>
      </c>
      <c r="K38" s="92" t="str">
        <f>IF(I38="","",IF(I38&lt;50,'[1]Annex_Rating scale'!$B$3,IF(AND(I38&gt;=50,I38&lt;100),'[1]Annex_Rating scale'!$B$4,IF(I38=100,'[1]Annex_Rating scale'!$B$5,IF(AND(I38&gt;100,I38&lt;150),'[1]Annex_Rating scale'!$B$6,IF(I38&gt;=150,'[1]Annex_Rating scale'!$B$7))))))</f>
        <v/>
      </c>
    </row>
    <row r="39" spans="2:11" x14ac:dyDescent="0.3">
      <c r="B39" s="107" t="s">
        <v>32</v>
      </c>
      <c r="C39" s="96"/>
      <c r="D39" s="96"/>
      <c r="E39" s="106"/>
      <c r="F39" s="89" t="str">
        <f>IFERROR(VLOOKUP($D39,'[1]Data Collection'!$D$25:$H$71,3,FALSE),"")</f>
        <v/>
      </c>
      <c r="G39" s="90">
        <v>100</v>
      </c>
      <c r="H39" s="89" t="str">
        <f>IFERROR(VLOOKUP($D39,'[1]Data Collection'!$D$25:$H$71,4,FALSE),"")</f>
        <v/>
      </c>
      <c r="I39" s="91" t="str">
        <f t="shared" si="0"/>
        <v/>
      </c>
      <c r="K39" s="92" t="str">
        <f>IF(I39="","",IF(I39&lt;50,'[1]Annex_Rating scale'!$B$3,IF(AND(I39&gt;=50,I39&lt;100),'[1]Annex_Rating scale'!$B$4,IF(I39=100,'[1]Annex_Rating scale'!$B$5,IF(AND(I39&gt;100,I39&lt;150),'[1]Annex_Rating scale'!$B$6,IF(I39&gt;=150,'[1]Annex_Rating scale'!$B$7))))))</f>
        <v/>
      </c>
    </row>
    <row r="40" spans="2:11" x14ac:dyDescent="0.3">
      <c r="B40" s="107"/>
      <c r="C40" s="96"/>
      <c r="D40" s="96"/>
      <c r="E40" s="106"/>
      <c r="F40" s="89" t="str">
        <f>IFERROR(VLOOKUP($D40,'[1]Data Collection'!$D$25:$H$71,3,FALSE),"")</f>
        <v/>
      </c>
      <c r="G40" s="90">
        <v>100</v>
      </c>
      <c r="H40" s="89" t="str">
        <f>IFERROR(VLOOKUP($D40,'[1]Data Collection'!$D$25:$H$71,4,FALSE),"")</f>
        <v/>
      </c>
      <c r="I40" s="91" t="str">
        <f t="shared" si="0"/>
        <v/>
      </c>
      <c r="K40" s="92" t="str">
        <f>IF(I40="","",IF(I40&lt;50,'[1]Annex_Rating scale'!$B$3,IF(AND(I40&gt;=50,I40&lt;100),'[1]Annex_Rating scale'!$B$4,IF(I40=100,'[1]Annex_Rating scale'!$B$5,IF(AND(I40&gt;100,I40&lt;150),'[1]Annex_Rating scale'!$B$6,IF(I40&gt;=150,'[1]Annex_Rating scale'!$B$7))))))</f>
        <v/>
      </c>
    </row>
    <row r="41" spans="2:11" x14ac:dyDescent="0.3">
      <c r="B41" s="107"/>
      <c r="C41" s="96"/>
      <c r="D41" s="96"/>
      <c r="E41" s="106"/>
      <c r="F41" s="89" t="str">
        <f>IFERROR(VLOOKUP($D41,'[1]Data Collection'!$D$25:$H$71,3,FALSE),"")</f>
        <v/>
      </c>
      <c r="G41" s="90">
        <v>100</v>
      </c>
      <c r="H41" s="89" t="str">
        <f>IFERROR(VLOOKUP($D41,'[1]Data Collection'!$D$25:$H$71,4,FALSE),"")</f>
        <v/>
      </c>
      <c r="I41" s="91" t="str">
        <f t="shared" si="0"/>
        <v/>
      </c>
      <c r="K41" s="92" t="str">
        <f>IF(I41="","",IF(I41&lt;50,'[1]Annex_Rating scale'!$B$3,IF(AND(I41&gt;=50,I41&lt;100),'[1]Annex_Rating scale'!$B$4,IF(I41=100,'[1]Annex_Rating scale'!$B$5,IF(AND(I41&gt;100,I41&lt;150),'[1]Annex_Rating scale'!$B$6,IF(I41&gt;=150,'[1]Annex_Rating scale'!$B$7))))))</f>
        <v/>
      </c>
    </row>
    <row r="42" spans="2:11" x14ac:dyDescent="0.3">
      <c r="B42" s="104"/>
      <c r="C42" s="96"/>
      <c r="D42" s="96"/>
      <c r="E42" s="106"/>
      <c r="F42" s="89" t="str">
        <f>IFERROR(VLOOKUP($D42,'[1]Data Collection'!$D$25:$H$71,3,FALSE),"")</f>
        <v/>
      </c>
      <c r="G42" s="90">
        <v>100</v>
      </c>
      <c r="H42" s="89" t="str">
        <f>IFERROR(VLOOKUP($D42,'[1]Data Collection'!$D$25:$H$71,4,FALSE),"")</f>
        <v/>
      </c>
      <c r="I42" s="91" t="str">
        <f t="shared" si="0"/>
        <v/>
      </c>
      <c r="K42" s="92" t="str">
        <f>IF(I42="","",IF(I42&lt;50,'[1]Annex_Rating scale'!$B$3,IF(AND(I42&gt;=50,I42&lt;100),'[1]Annex_Rating scale'!$B$4,IF(I42=100,'[1]Annex_Rating scale'!$B$5,IF(AND(I42&gt;100,I42&lt;150),'[1]Annex_Rating scale'!$B$6,IF(I42&gt;=150,'[1]Annex_Rating scale'!$B$7))))))</f>
        <v/>
      </c>
    </row>
    <row r="43" spans="2:11" x14ac:dyDescent="0.3">
      <c r="B43" s="104"/>
      <c r="C43" s="96"/>
      <c r="D43" s="96"/>
      <c r="E43" s="106"/>
      <c r="F43" s="89" t="str">
        <f>IFERROR(VLOOKUP($D43,'[1]Data Collection'!$D$25:$H$71,3,FALSE),"")</f>
        <v/>
      </c>
      <c r="G43" s="90">
        <v>100</v>
      </c>
      <c r="H43" s="89" t="str">
        <f>IFERROR(VLOOKUP($D43,'[1]Data Collection'!$D$25:$H$71,4,FALSE),"")</f>
        <v/>
      </c>
      <c r="I43" s="91" t="str">
        <f t="shared" si="0"/>
        <v/>
      </c>
      <c r="K43" s="92" t="str">
        <f>IF(I43="","",IF(I43&lt;50,'[1]Annex_Rating scale'!$B$3,IF(AND(I43&gt;=50,I43&lt;100),'[1]Annex_Rating scale'!$B$4,IF(I43=100,'[1]Annex_Rating scale'!$B$5,IF(AND(I43&gt;100,I43&lt;150),'[1]Annex_Rating scale'!$B$6,IF(I43&gt;=150,'[1]Annex_Rating scale'!$B$7))))))</f>
        <v/>
      </c>
    </row>
    <row r="44" spans="2:11" x14ac:dyDescent="0.3">
      <c r="B44" s="104"/>
      <c r="C44" s="96"/>
      <c r="D44" s="96"/>
      <c r="E44" s="106"/>
      <c r="F44" s="89" t="str">
        <f>IFERROR(VLOOKUP($D44,'[1]Data Collection'!$D$25:$H$71,3,FALSE),"")</f>
        <v/>
      </c>
      <c r="G44" s="90">
        <v>100</v>
      </c>
      <c r="H44" s="89" t="str">
        <f>IFERROR(VLOOKUP($D44,'[1]Data Collection'!$D$25:$H$71,4,FALSE),"")</f>
        <v/>
      </c>
      <c r="I44" s="91" t="str">
        <f t="shared" si="0"/>
        <v/>
      </c>
      <c r="K44" s="92" t="str">
        <f>IF(I44="","",IF(I44&lt;50,'[1]Annex_Rating scale'!$B$3,IF(AND(I44&gt;=50,I44&lt;100),'[1]Annex_Rating scale'!$B$4,IF(I44=100,'[1]Annex_Rating scale'!$B$5,IF(AND(I44&gt;100,I44&lt;150),'[1]Annex_Rating scale'!$B$6,IF(I44&gt;=150,'[1]Annex_Rating scale'!$B$7))))))</f>
        <v/>
      </c>
    </row>
    <row r="45" spans="2:11" x14ac:dyDescent="0.3">
      <c r="B45" s="104"/>
      <c r="C45" s="96"/>
      <c r="D45" s="96"/>
      <c r="E45" s="106"/>
      <c r="F45" s="89" t="str">
        <f>IFERROR(VLOOKUP($D45,'[1]Data Collection'!$D$25:$H$71,3,FALSE),"")</f>
        <v/>
      </c>
      <c r="G45" s="90">
        <v>100</v>
      </c>
      <c r="H45" s="89" t="str">
        <f>IFERROR(VLOOKUP($D45,'[1]Data Collection'!$D$25:$H$71,4,FALSE),"")</f>
        <v/>
      </c>
      <c r="I45" s="91" t="str">
        <f t="shared" si="0"/>
        <v/>
      </c>
      <c r="K45" s="92" t="str">
        <f>IF(I45="","",IF(I45&lt;50,'[1]Annex_Rating scale'!$B$3,IF(AND(I45&gt;=50,I45&lt;100),'[1]Annex_Rating scale'!$B$4,IF(I45=100,'[1]Annex_Rating scale'!$B$5,IF(AND(I45&gt;100,I45&lt;150),'[1]Annex_Rating scale'!$B$6,IF(I45&gt;=150,'[1]Annex_Rating scale'!$B$7))))))</f>
        <v/>
      </c>
    </row>
    <row r="46" spans="2:11" x14ac:dyDescent="0.3">
      <c r="B46" s="108"/>
      <c r="C46" s="109"/>
      <c r="D46" s="109"/>
      <c r="E46" s="110"/>
      <c r="F46" s="89" t="str">
        <f>IFERROR(VLOOKUP($D46,'[1]Data Collection'!$D$25:$H$71,3,FALSE),"")</f>
        <v/>
      </c>
      <c r="G46" s="90">
        <v>100</v>
      </c>
      <c r="H46" s="89" t="str">
        <f>IFERROR(VLOOKUP($D46,'[1]Data Collection'!$D$25:$H$71,4,FALSE),"")</f>
        <v/>
      </c>
      <c r="I46" s="91" t="str">
        <f t="shared" si="0"/>
        <v/>
      </c>
      <c r="K46" s="92" t="str">
        <f>IF(I46="","",IF(I46&lt;50,'[1]Annex_Rating scale'!$B$3,IF(AND(I46&gt;=50,I46&lt;100),'[1]Annex_Rating scale'!$B$4,IF(I46=100,'[1]Annex_Rating scale'!$B$5,IF(AND(I46&gt;100,I46&lt;150),'[1]Annex_Rating scale'!$B$6,IF(I46&gt;=150,'[1]Annex_Rating scale'!$B$7))))))</f>
        <v/>
      </c>
    </row>
    <row r="48" spans="2:11" x14ac:dyDescent="0.3">
      <c r="B48" s="111"/>
      <c r="C48" s="112"/>
      <c r="D48" s="102"/>
      <c r="E48" s="103"/>
      <c r="F48" s="89" t="str">
        <f>IFERROR(VLOOKUP($D48,'[1]Data Collection'!$D$25:$H$71,3,FALSE),"")</f>
        <v/>
      </c>
      <c r="G48" s="90">
        <v>100</v>
      </c>
      <c r="H48" s="89" t="str">
        <f>IFERROR(VLOOKUP($D48,'[1]Data Collection'!$D$25:$H$71,4,FALSE),"")</f>
        <v/>
      </c>
      <c r="I48" s="91" t="str">
        <f t="shared" si="0"/>
        <v/>
      </c>
      <c r="K48" s="92" t="str">
        <f>IF(I48="","",IF(I48&lt;50,'[1]Annex_Rating scale'!$B$3,IF(AND(I48&gt;=50,I48&lt;100),'[1]Annex_Rating scale'!$B$4,IF(I48=100,'[1]Annex_Rating scale'!$B$5,IF(AND(I48&gt;100,I48&lt;150),'[1]Annex_Rating scale'!$B$6,IF(I48&gt;=150,'[1]Annex_Rating scale'!$B$7))))))</f>
        <v/>
      </c>
    </row>
    <row r="49" spans="2:11" x14ac:dyDescent="0.3">
      <c r="B49" s="113"/>
      <c r="C49" s="96"/>
      <c r="D49" s="96"/>
      <c r="E49" s="106"/>
      <c r="F49" s="89" t="str">
        <f>IFERROR(VLOOKUP($D49,'[1]Data Collection'!$D$25:$H$71,3,FALSE),"")</f>
        <v/>
      </c>
      <c r="G49" s="90">
        <v>100</v>
      </c>
      <c r="H49" s="89" t="str">
        <f>IFERROR(VLOOKUP($D49,'[1]Data Collection'!$D$25:$H$71,4,FALSE),"")</f>
        <v/>
      </c>
      <c r="I49" s="91" t="str">
        <f t="shared" si="0"/>
        <v/>
      </c>
      <c r="K49" s="92" t="str">
        <f>IF(I49="","",IF(I49&lt;50,'[1]Annex_Rating scale'!$B$3,IF(AND(I49&gt;=50,I49&lt;100),'[1]Annex_Rating scale'!$B$4,IF(I49=100,'[1]Annex_Rating scale'!$B$5,IF(AND(I49&gt;100,I49&lt;150),'[1]Annex_Rating scale'!$B$6,IF(I49&gt;=150,'[1]Annex_Rating scale'!$B$7))))))</f>
        <v/>
      </c>
    </row>
    <row r="50" spans="2:11" x14ac:dyDescent="0.3">
      <c r="B50" s="113"/>
      <c r="C50" s="96"/>
      <c r="D50" s="96"/>
      <c r="E50" s="106"/>
      <c r="F50" s="89" t="str">
        <f>IFERROR(VLOOKUP($D50,'[1]Data Collection'!$D$25:$H$71,3,FALSE),"")</f>
        <v/>
      </c>
      <c r="G50" s="90">
        <v>100</v>
      </c>
      <c r="H50" s="89" t="str">
        <f>IFERROR(VLOOKUP($D50,'[1]Data Collection'!$D$25:$H$71,4,FALSE),"")</f>
        <v/>
      </c>
      <c r="I50" s="91" t="str">
        <f t="shared" si="0"/>
        <v/>
      </c>
      <c r="K50" s="92" t="str">
        <f>IF(I50="","",IF(I50&lt;50,'[1]Annex_Rating scale'!$B$3,IF(AND(I50&gt;=50,I50&lt;100),'[1]Annex_Rating scale'!$B$4,IF(I50=100,'[1]Annex_Rating scale'!$B$5,IF(AND(I50&gt;100,I50&lt;150),'[1]Annex_Rating scale'!$B$6,IF(I50&gt;=150,'[1]Annex_Rating scale'!$B$7))))))</f>
        <v/>
      </c>
    </row>
    <row r="51" spans="2:11" x14ac:dyDescent="0.3">
      <c r="B51" s="113"/>
      <c r="C51" s="96"/>
      <c r="D51" s="96"/>
      <c r="E51" s="106"/>
      <c r="F51" s="89" t="str">
        <f>IFERROR(VLOOKUP($D51,'[1]Data Collection'!$D$25:$H$71,3,FALSE),"")</f>
        <v/>
      </c>
      <c r="G51" s="90">
        <v>100</v>
      </c>
      <c r="H51" s="89" t="str">
        <f>IFERROR(VLOOKUP($D51,'[1]Data Collection'!$D$25:$H$71,4,FALSE),"")</f>
        <v/>
      </c>
      <c r="I51" s="91" t="str">
        <f t="shared" si="0"/>
        <v/>
      </c>
      <c r="K51" s="92" t="str">
        <f>IF(I51="","",IF(I51&lt;50,'[1]Annex_Rating scale'!$B$3,IF(AND(I51&gt;=50,I51&lt;100),'[1]Annex_Rating scale'!$B$4,IF(I51=100,'[1]Annex_Rating scale'!$B$5,IF(AND(I51&gt;100,I51&lt;150),'[1]Annex_Rating scale'!$B$6,IF(I51&gt;=150,'[1]Annex_Rating scale'!$B$7))))))</f>
        <v/>
      </c>
    </row>
    <row r="52" spans="2:11" x14ac:dyDescent="0.3">
      <c r="B52" s="113"/>
      <c r="C52" s="96"/>
      <c r="D52" s="96"/>
      <c r="E52" s="106"/>
      <c r="F52" s="89" t="str">
        <f>IFERROR(VLOOKUP($D52,'[1]Data Collection'!$D$25:$H$71,3,FALSE),"")</f>
        <v/>
      </c>
      <c r="G52" s="90">
        <v>100</v>
      </c>
      <c r="H52" s="89" t="str">
        <f>IFERROR(VLOOKUP($D52,'[1]Data Collection'!$D$25:$H$71,4,FALSE),"")</f>
        <v/>
      </c>
      <c r="I52" s="91" t="str">
        <f t="shared" si="0"/>
        <v/>
      </c>
      <c r="K52" s="92" t="str">
        <f>IF(I52="","",IF(I52&lt;50,'[1]Annex_Rating scale'!$B$3,IF(AND(I52&gt;=50,I52&lt;100),'[1]Annex_Rating scale'!$B$4,IF(I52=100,'[1]Annex_Rating scale'!$B$5,IF(AND(I52&gt;100,I52&lt;150),'[1]Annex_Rating scale'!$B$6,IF(I52&gt;=150,'[1]Annex_Rating scale'!$B$7))))))</f>
        <v/>
      </c>
    </row>
    <row r="53" spans="2:11" x14ac:dyDescent="0.3">
      <c r="B53" s="113"/>
      <c r="C53" s="96"/>
      <c r="D53" s="96"/>
      <c r="E53" s="106"/>
      <c r="F53" s="89" t="str">
        <f>IFERROR(VLOOKUP($D53,'[1]Data Collection'!$D$25:$H$71,3,FALSE),"")</f>
        <v/>
      </c>
      <c r="G53" s="90">
        <v>100</v>
      </c>
      <c r="H53" s="89" t="str">
        <f>IFERROR(VLOOKUP($D53,'[1]Data Collection'!$D$25:$H$71,4,FALSE),"")</f>
        <v/>
      </c>
      <c r="I53" s="91" t="str">
        <f t="shared" si="0"/>
        <v/>
      </c>
      <c r="K53" s="92" t="str">
        <f>IF(I53="","",IF(I53&lt;50,'[1]Annex_Rating scale'!$B$3,IF(AND(I53&gt;=50,I53&lt;100),'[1]Annex_Rating scale'!$B$4,IF(I53=100,'[1]Annex_Rating scale'!$B$5,IF(AND(I53&gt;100,I53&lt;150),'[1]Annex_Rating scale'!$B$6,IF(I53&gt;=150,'[1]Annex_Rating scale'!$B$7))))))</f>
        <v/>
      </c>
    </row>
    <row r="54" spans="2:11" x14ac:dyDescent="0.3">
      <c r="B54" s="114"/>
      <c r="C54" s="96"/>
      <c r="D54" s="96"/>
      <c r="E54" s="106"/>
      <c r="F54" s="89" t="str">
        <f>IFERROR(VLOOKUP($D54,'[1]Data Collection'!$D$25:$H$71,3,FALSE),"")</f>
        <v/>
      </c>
      <c r="G54" s="90">
        <v>100</v>
      </c>
      <c r="H54" s="89" t="str">
        <f>IFERROR(VLOOKUP($D54,'[1]Data Collection'!$D$25:$H$71,4,FALSE),"")</f>
        <v/>
      </c>
      <c r="I54" s="91" t="str">
        <f t="shared" si="0"/>
        <v/>
      </c>
      <c r="K54" s="92" t="str">
        <f>IF(I54="","",IF(I54&lt;50,'[1]Annex_Rating scale'!$B$3,IF(AND(I54&gt;=50,I54&lt;100),'[1]Annex_Rating scale'!$B$4,IF(I54=100,'[1]Annex_Rating scale'!$B$5,IF(AND(I54&gt;100,I54&lt;150),'[1]Annex_Rating scale'!$B$6,IF(I54&gt;=150,'[1]Annex_Rating scale'!$B$7))))))</f>
        <v/>
      </c>
    </row>
    <row r="55" spans="2:11" x14ac:dyDescent="0.3">
      <c r="B55" s="114" t="s">
        <v>75</v>
      </c>
      <c r="C55" s="96"/>
      <c r="D55" s="96"/>
      <c r="E55" s="106"/>
      <c r="F55" s="89" t="str">
        <f>IFERROR(VLOOKUP($D55,'[1]Data Collection'!$D$25:$H$71,3,FALSE),"")</f>
        <v/>
      </c>
      <c r="G55" s="90">
        <v>100</v>
      </c>
      <c r="H55" s="89" t="str">
        <f>IFERROR(VLOOKUP($D55,'[1]Data Collection'!$D$25:$H$71,4,FALSE),"")</f>
        <v/>
      </c>
      <c r="I55" s="91" t="str">
        <f t="shared" si="0"/>
        <v/>
      </c>
      <c r="K55" s="92" t="str">
        <f>IF(I55="","",IF(I55&lt;50,'[1]Annex_Rating scale'!$B$3,IF(AND(I55&gt;=50,I55&lt;100),'[1]Annex_Rating scale'!$B$4,IF(I55=100,'[1]Annex_Rating scale'!$B$5,IF(AND(I55&gt;100,I55&lt;150),'[1]Annex_Rating scale'!$B$6,IF(I55&gt;=150,'[1]Annex_Rating scale'!$B$7))))))</f>
        <v/>
      </c>
    </row>
    <row r="56" spans="2:11" x14ac:dyDescent="0.3">
      <c r="B56" s="113"/>
      <c r="C56" s="96"/>
      <c r="D56" s="96"/>
      <c r="E56" s="106"/>
      <c r="F56" s="89" t="str">
        <f>IFERROR(VLOOKUP($D56,'[1]Data Collection'!$D$25:$H$71,3,FALSE),"")</f>
        <v/>
      </c>
      <c r="G56" s="90">
        <v>100</v>
      </c>
      <c r="H56" s="89" t="str">
        <f>IFERROR(VLOOKUP($D56,'[1]Data Collection'!$D$25:$H$71,4,FALSE),"")</f>
        <v/>
      </c>
      <c r="I56" s="91" t="str">
        <f t="shared" si="0"/>
        <v/>
      </c>
      <c r="K56" s="92" t="str">
        <f>IF(I56="","",IF(I56&lt;50,'[1]Annex_Rating scale'!$B$3,IF(AND(I56&gt;=50,I56&lt;100),'[1]Annex_Rating scale'!$B$4,IF(I56=100,'[1]Annex_Rating scale'!$B$5,IF(AND(I56&gt;100,I56&lt;150),'[1]Annex_Rating scale'!$B$6,IF(I56&gt;=150,'[1]Annex_Rating scale'!$B$7))))))</f>
        <v/>
      </c>
    </row>
    <row r="57" spans="2:11" x14ac:dyDescent="0.3">
      <c r="B57" s="113"/>
      <c r="C57" s="96"/>
      <c r="D57" s="96"/>
      <c r="E57" s="106"/>
      <c r="F57" s="89" t="str">
        <f>IFERROR(VLOOKUP($D57,'[1]Data Collection'!$D$25:$H$71,3,FALSE),"")</f>
        <v/>
      </c>
      <c r="G57" s="90">
        <v>100</v>
      </c>
      <c r="H57" s="89" t="str">
        <f>IFERROR(VLOOKUP($D57,'[1]Data Collection'!$D$25:$H$71,4,FALSE),"")</f>
        <v/>
      </c>
      <c r="I57" s="91" t="str">
        <f t="shared" si="0"/>
        <v/>
      </c>
      <c r="K57" s="92" t="str">
        <f>IF(I57="","",IF(I57&lt;50,'[1]Annex_Rating scale'!$B$3,IF(AND(I57&gt;=50,I57&lt;100),'[1]Annex_Rating scale'!$B$4,IF(I57=100,'[1]Annex_Rating scale'!$B$5,IF(AND(I57&gt;100,I57&lt;150),'[1]Annex_Rating scale'!$B$6,IF(I57&gt;=150,'[1]Annex_Rating scale'!$B$7))))))</f>
        <v/>
      </c>
    </row>
    <row r="58" spans="2:11" x14ac:dyDescent="0.3">
      <c r="B58" s="114"/>
      <c r="C58" s="96"/>
      <c r="D58" s="96"/>
      <c r="E58" s="106"/>
      <c r="F58" s="89" t="str">
        <f>IFERROR(VLOOKUP($D58,'[1]Data Collection'!$D$25:$H$71,3,FALSE),"")</f>
        <v/>
      </c>
      <c r="G58" s="90">
        <v>100</v>
      </c>
      <c r="H58" s="89" t="str">
        <f>IFERROR(VLOOKUP($D58,'[1]Data Collection'!$D$25:$H$71,4,FALSE),"")</f>
        <v/>
      </c>
      <c r="I58" s="91" t="str">
        <f t="shared" si="0"/>
        <v/>
      </c>
      <c r="K58" s="92" t="str">
        <f>IF(I58="","",IF(I58&lt;50,'[1]Annex_Rating scale'!$B$3,IF(AND(I58&gt;=50,I58&lt;100),'[1]Annex_Rating scale'!$B$4,IF(I58=100,'[1]Annex_Rating scale'!$B$5,IF(AND(I58&gt;100,I58&lt;150),'[1]Annex_Rating scale'!$B$6,IF(I58&gt;=150,'[1]Annex_Rating scale'!$B$7))))))</f>
        <v/>
      </c>
    </row>
    <row r="59" spans="2:11" x14ac:dyDescent="0.3">
      <c r="B59" s="113"/>
      <c r="C59" s="96"/>
      <c r="D59" s="96"/>
      <c r="E59" s="106"/>
      <c r="F59" s="89" t="str">
        <f>IFERROR(VLOOKUP($D59,'[1]Data Collection'!$D$25:$H$71,3,FALSE),"")</f>
        <v/>
      </c>
      <c r="G59" s="90">
        <v>100</v>
      </c>
      <c r="H59" s="89" t="str">
        <f>IFERROR(VLOOKUP($D59,'[1]Data Collection'!$D$25:$H$71,4,FALSE),"")</f>
        <v/>
      </c>
      <c r="I59" s="91" t="str">
        <f t="shared" si="0"/>
        <v/>
      </c>
      <c r="K59" s="92" t="str">
        <f>IF(I59="","",IF(I59&lt;50,'[1]Annex_Rating scale'!$B$3,IF(AND(I59&gt;=50,I59&lt;100),'[1]Annex_Rating scale'!$B$4,IF(I59=100,'[1]Annex_Rating scale'!$B$5,IF(AND(I59&gt;100,I59&lt;150),'[1]Annex_Rating scale'!$B$6,IF(I59&gt;=150,'[1]Annex_Rating scale'!$B$7))))))</f>
        <v/>
      </c>
    </row>
    <row r="60" spans="2:11" x14ac:dyDescent="0.3">
      <c r="B60" s="113"/>
      <c r="C60" s="96"/>
      <c r="D60" s="96"/>
      <c r="E60" s="106"/>
      <c r="F60" s="89" t="str">
        <f>IFERROR(VLOOKUP($D60,'[1]Data Collection'!$D$25:$H$71,3,FALSE),"")</f>
        <v/>
      </c>
      <c r="G60" s="90">
        <v>100</v>
      </c>
      <c r="H60" s="89" t="str">
        <f>IFERROR(VLOOKUP($D60,'[1]Data Collection'!$D$25:$H$71,4,FALSE),"")</f>
        <v/>
      </c>
      <c r="I60" s="91" t="str">
        <f t="shared" si="0"/>
        <v/>
      </c>
      <c r="K60" s="92" t="str">
        <f>IF(I60="","",IF(I60&lt;50,'[1]Annex_Rating scale'!$B$3,IF(AND(I60&gt;=50,I60&lt;100),'[1]Annex_Rating scale'!$B$4,IF(I60=100,'[1]Annex_Rating scale'!$B$5,IF(AND(I60&gt;100,I60&lt;150),'[1]Annex_Rating scale'!$B$6,IF(I60&gt;=150,'[1]Annex_Rating scale'!$B$7))))))</f>
        <v/>
      </c>
    </row>
    <row r="61" spans="2:11" x14ac:dyDescent="0.3">
      <c r="B61" s="113"/>
      <c r="C61" s="96"/>
      <c r="D61" s="96"/>
      <c r="E61" s="106"/>
      <c r="F61" s="89" t="str">
        <f>IFERROR(VLOOKUP($D61,'[1]Data Collection'!$D$25:$H$71,3,FALSE),"")</f>
        <v/>
      </c>
      <c r="G61" s="90">
        <v>100</v>
      </c>
      <c r="H61" s="89" t="str">
        <f>IFERROR(VLOOKUP($D61,'[1]Data Collection'!$D$25:$H$71,4,FALSE),"")</f>
        <v/>
      </c>
      <c r="I61" s="91" t="str">
        <f t="shared" si="0"/>
        <v/>
      </c>
      <c r="K61" s="92" t="str">
        <f>IF(I61="","",IF(I61&lt;50,'[1]Annex_Rating scale'!$B$3,IF(AND(I61&gt;=50,I61&lt;100),'[1]Annex_Rating scale'!$B$4,IF(I61=100,'[1]Annex_Rating scale'!$B$5,IF(AND(I61&gt;100,I61&lt;150),'[1]Annex_Rating scale'!$B$6,IF(I61&gt;=150,'[1]Annex_Rating scale'!$B$7))))))</f>
        <v/>
      </c>
    </row>
    <row r="62" spans="2:11" x14ac:dyDescent="0.3">
      <c r="B62" s="115"/>
      <c r="C62" s="109"/>
      <c r="D62" s="109"/>
      <c r="E62" s="110"/>
      <c r="F62" s="89" t="str">
        <f>IFERROR(VLOOKUP($D62,'[1]Data Collection'!$D$25:$H$71,3,FALSE),"")</f>
        <v/>
      </c>
      <c r="G62" s="90">
        <v>100</v>
      </c>
      <c r="H62" s="89" t="str">
        <f>IFERROR(VLOOKUP($D62,'[1]Data Collection'!$D$25:$H$71,4,FALSE),"")</f>
        <v/>
      </c>
      <c r="I62" s="91" t="str">
        <f t="shared" si="0"/>
        <v/>
      </c>
      <c r="K62" s="92" t="str">
        <f>IF(I62="","",IF(I62&lt;50,'[1]Annex_Rating scale'!$B$3,IF(AND(I62&gt;=50,I62&lt;100),'[1]Annex_Rating scale'!$B$4,IF(I62=100,'[1]Annex_Rating scale'!$B$5,IF(AND(I62&gt;100,I62&lt;150),'[1]Annex_Rating scale'!$B$6,IF(I62&gt;=150,'[1]Annex_Rating scale'!$B$7))))))</f>
        <v/>
      </c>
    </row>
  </sheetData>
  <mergeCells count="2">
    <mergeCell ref="F14:G14"/>
    <mergeCell ref="H14:I14"/>
  </mergeCells>
  <hyperlinks>
    <hyperlink ref="K15" location="'Annex_Rating scale'!A1" display="Rating scale" xr:uid="{051BADDD-760F-4B69-B3CF-546A4E2BE17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5EC13-1B91-47DD-9FBD-8A72213D34C6}">
  <sheetPr>
    <tabColor rgb="FFFF0000"/>
  </sheetPr>
  <dimension ref="B2:M72"/>
  <sheetViews>
    <sheetView tabSelected="1" zoomScale="85" zoomScaleNormal="85" workbookViewId="0">
      <selection activeCell="F26" sqref="F26"/>
    </sheetView>
  </sheetViews>
  <sheetFormatPr defaultColWidth="11.44140625" defaultRowHeight="14.4" x14ac:dyDescent="0.3"/>
  <cols>
    <col min="1" max="1" width="11.44140625" style="1"/>
    <col min="2" max="5" width="30.33203125" style="1" customWidth="1"/>
    <col min="6" max="9" width="31.109375" style="1" customWidth="1"/>
    <col min="10" max="10" width="21.88671875" style="1" customWidth="1"/>
    <col min="11" max="16384" width="11.44140625" style="1"/>
  </cols>
  <sheetData>
    <row r="2" spans="2:10" x14ac:dyDescent="0.3">
      <c r="B2" s="38" t="s">
        <v>104</v>
      </c>
      <c r="C2" s="30"/>
      <c r="D2" s="30"/>
      <c r="E2" s="30"/>
      <c r="F2" s="30"/>
      <c r="G2" s="30"/>
      <c r="H2" s="30"/>
      <c r="I2" s="30"/>
      <c r="J2" s="31"/>
    </row>
    <row r="3" spans="2:10" x14ac:dyDescent="0.3">
      <c r="B3" s="62" t="s">
        <v>160</v>
      </c>
      <c r="C3" s="61"/>
      <c r="D3" s="33"/>
      <c r="E3" s="33"/>
      <c r="F3" s="33"/>
      <c r="G3" s="33"/>
      <c r="H3" s="33"/>
      <c r="I3" s="33"/>
      <c r="J3" s="34"/>
    </row>
    <row r="4" spans="2:10" x14ac:dyDescent="0.3">
      <c r="B4" s="62" t="s">
        <v>161</v>
      </c>
      <c r="C4" s="61"/>
      <c r="D4" s="33"/>
      <c r="E4" s="33"/>
      <c r="F4" s="33"/>
      <c r="G4" s="33"/>
      <c r="H4" s="33"/>
      <c r="I4" s="33"/>
      <c r="J4" s="34"/>
    </row>
    <row r="5" spans="2:10" x14ac:dyDescent="0.3">
      <c r="B5" s="62" t="s">
        <v>162</v>
      </c>
      <c r="C5" s="61"/>
      <c r="D5" s="33"/>
      <c r="E5" s="33"/>
      <c r="F5" s="33"/>
      <c r="G5" s="33"/>
      <c r="H5" s="33"/>
      <c r="I5" s="33"/>
      <c r="J5" s="34"/>
    </row>
    <row r="6" spans="2:10" x14ac:dyDescent="0.3">
      <c r="B6" s="62" t="s">
        <v>163</v>
      </c>
      <c r="C6" s="61"/>
      <c r="D6" s="33"/>
      <c r="E6" s="33"/>
      <c r="F6" s="33"/>
      <c r="G6" s="33"/>
      <c r="H6" s="33"/>
      <c r="I6" s="33"/>
      <c r="J6" s="34"/>
    </row>
    <row r="7" spans="2:10" ht="14.25" customHeight="1" x14ac:dyDescent="0.3">
      <c r="B7" s="35"/>
      <c r="C7" s="36"/>
      <c r="D7" s="36"/>
      <c r="E7" s="36"/>
      <c r="F7" s="36"/>
      <c r="G7" s="36"/>
      <c r="H7" s="36"/>
      <c r="I7" s="36"/>
      <c r="J7" s="37"/>
    </row>
    <row r="9" spans="2:10" ht="15.6" x14ac:dyDescent="0.3">
      <c r="B9" s="78" t="s">
        <v>164</v>
      </c>
    </row>
    <row r="11" spans="2:10" x14ac:dyDescent="0.3">
      <c r="B11" s="1" t="s">
        <v>90</v>
      </c>
      <c r="C11" s="24" t="str">
        <f>'[1]Processing Steps'!C8</f>
        <v>AA</v>
      </c>
    </row>
    <row r="12" spans="2:10" ht="5.25" customHeight="1" x14ac:dyDescent="0.3"/>
    <row r="13" spans="2:10" x14ac:dyDescent="0.3">
      <c r="B13" s="1" t="s">
        <v>90</v>
      </c>
      <c r="C13" s="24" t="str">
        <f>'[1]Processing Steps'!C10</f>
        <v>P</v>
      </c>
    </row>
    <row r="14" spans="2:10" ht="5.25" customHeight="1" x14ac:dyDescent="0.3"/>
    <row r="15" spans="2:10" x14ac:dyDescent="0.3">
      <c r="B15" s="1" t="s">
        <v>93</v>
      </c>
      <c r="C15" s="24" t="str">
        <f>'[1]Processing Steps'!C12</f>
        <v>P0</v>
      </c>
    </row>
    <row r="16" spans="2:10" ht="5.25" customHeight="1" x14ac:dyDescent="0.3"/>
    <row r="17" spans="2:10" x14ac:dyDescent="0.3">
      <c r="B17" s="1" t="s">
        <v>100</v>
      </c>
      <c r="C17" s="24" t="str">
        <f>+'[1]Processing Steps'!C14</f>
        <v>X</v>
      </c>
    </row>
    <row r="18" spans="2:10" ht="5.25" customHeight="1" x14ac:dyDescent="0.3"/>
    <row r="19" spans="2:10" x14ac:dyDescent="0.3">
      <c r="B19" s="1" t="s">
        <v>101</v>
      </c>
      <c r="C19" s="24" t="str">
        <f>+'[1]Processing Steps'!C16</f>
        <v>Y</v>
      </c>
    </row>
    <row r="22" spans="2:10" ht="18" x14ac:dyDescent="0.35">
      <c r="B22" s="116" t="str">
        <f>"OVERALL SCORE for "&amp;'[1]Processing Steps'!C16</f>
        <v>OVERALL SCORE for Y</v>
      </c>
      <c r="C22" s="117" t="e">
        <f>SUMPRODUCT(C26:C72,D26:D72)</f>
        <v>#VALUE!</v>
      </c>
    </row>
    <row r="23" spans="2:10" x14ac:dyDescent="0.3">
      <c r="B23" s="118"/>
      <c r="C23" s="119"/>
    </row>
    <row r="25" spans="2:10" x14ac:dyDescent="0.3">
      <c r="B25" s="79" t="s">
        <v>0</v>
      </c>
      <c r="C25" s="79" t="s">
        <v>165</v>
      </c>
      <c r="D25" s="79"/>
      <c r="E25" s="80" t="s">
        <v>1</v>
      </c>
      <c r="F25" s="80" t="s">
        <v>166</v>
      </c>
      <c r="G25" s="80" t="s">
        <v>167</v>
      </c>
      <c r="H25" s="80" t="s">
        <v>2</v>
      </c>
      <c r="I25" s="120" t="s">
        <v>168</v>
      </c>
      <c r="J25" s="80" t="s">
        <v>169</v>
      </c>
    </row>
    <row r="26" spans="2:10" x14ac:dyDescent="0.3">
      <c r="B26" s="121"/>
      <c r="C26" s="163"/>
      <c r="D26" s="166" t="e">
        <f>SUMPRODUCT(F26:F40,G26:G40)</f>
        <v>#VALUE!</v>
      </c>
      <c r="E26" s="122"/>
      <c r="F26" s="123"/>
      <c r="G26" s="124" t="e">
        <f>I26*J26</f>
        <v>#VALUE!</v>
      </c>
      <c r="H26" s="87"/>
      <c r="I26" s="123">
        <v>1</v>
      </c>
      <c r="J26" s="125" t="str">
        <f>IFERROR(VLOOKUP(H26,'Process Assessment_Indic Rating'!$D$16:$K$62,8,FALSE),"")</f>
        <v/>
      </c>
    </row>
    <row r="27" spans="2:10" x14ac:dyDescent="0.3">
      <c r="B27" s="126"/>
      <c r="C27" s="164"/>
      <c r="D27" s="167"/>
      <c r="E27" s="87"/>
      <c r="F27" s="123"/>
      <c r="G27" s="124" t="e">
        <f>I27*J27</f>
        <v>#VALUE!</v>
      </c>
      <c r="H27" s="87"/>
      <c r="I27" s="123">
        <v>1</v>
      </c>
      <c r="J27" s="125" t="str">
        <f>IFERROR(VLOOKUP(H27,'Process Assessment_Indic Rating'!$D$16:$K$62,8,FALSE),"")</f>
        <v/>
      </c>
    </row>
    <row r="28" spans="2:10" x14ac:dyDescent="0.3">
      <c r="B28" s="126"/>
      <c r="C28" s="164"/>
      <c r="D28" s="167"/>
      <c r="E28" s="87"/>
      <c r="F28" s="123"/>
      <c r="G28" s="124" t="e">
        <f>I28*J28+I29*J29</f>
        <v>#VALUE!</v>
      </c>
      <c r="H28" s="87"/>
      <c r="I28" s="123">
        <v>0.5</v>
      </c>
      <c r="J28" s="125" t="str">
        <f>IFERROR(VLOOKUP(H28,'Process Assessment_Indic Rating'!$D$16:$K$62,8,FALSE),"")</f>
        <v/>
      </c>
    </row>
    <row r="29" spans="2:10" x14ac:dyDescent="0.3">
      <c r="B29" s="126"/>
      <c r="C29" s="164"/>
      <c r="D29" s="167"/>
      <c r="E29" s="87"/>
      <c r="F29" s="127"/>
      <c r="G29" s="124"/>
      <c r="H29" s="87"/>
      <c r="I29" s="123">
        <v>0.5</v>
      </c>
      <c r="J29" s="125" t="str">
        <f>IFERROR(VLOOKUP(H29,'Process Assessment_Indic Rating'!$D$16:$K$62,8,FALSE),"")</f>
        <v/>
      </c>
    </row>
    <row r="30" spans="2:10" x14ac:dyDescent="0.3">
      <c r="B30" s="126"/>
      <c r="C30" s="164"/>
      <c r="D30" s="167"/>
      <c r="E30" s="87"/>
      <c r="F30" s="128"/>
      <c r="G30" s="129"/>
      <c r="H30" s="96"/>
      <c r="I30" s="128"/>
      <c r="J30" s="125" t="str">
        <f>IFERROR(VLOOKUP(H30,'Process Assessment_Indic Rating'!$D$16:$K$62,8,FALSE),"")</f>
        <v/>
      </c>
    </row>
    <row r="31" spans="2:10" x14ac:dyDescent="0.3">
      <c r="B31" s="126"/>
      <c r="C31" s="164"/>
      <c r="D31" s="167"/>
      <c r="E31" s="96"/>
      <c r="F31" s="127"/>
      <c r="G31" s="124"/>
      <c r="H31" s="96"/>
      <c r="I31" s="127"/>
      <c r="J31" s="125" t="str">
        <f>IFERROR(VLOOKUP(H31,'Process Assessment_Indic Rating'!$D$16:$K$62,8,FALSE),"")</f>
        <v/>
      </c>
    </row>
    <row r="32" spans="2:10" x14ac:dyDescent="0.3">
      <c r="B32" s="126"/>
      <c r="C32" s="164"/>
      <c r="D32" s="167"/>
      <c r="E32" s="87"/>
      <c r="F32" s="128"/>
      <c r="G32" s="129"/>
      <c r="H32" s="96"/>
      <c r="I32" s="128"/>
      <c r="J32" s="125" t="str">
        <f>IFERROR(VLOOKUP(H32,'Process Assessment_Indic Rating'!$D$16:$K$62,8,FALSE),"")</f>
        <v/>
      </c>
    </row>
    <row r="33" spans="2:13" x14ac:dyDescent="0.3">
      <c r="B33" s="126" t="s">
        <v>4</v>
      </c>
      <c r="C33" s="164"/>
      <c r="D33" s="167"/>
      <c r="E33" s="87"/>
      <c r="F33" s="128"/>
      <c r="G33" s="129"/>
      <c r="H33" s="96"/>
      <c r="I33" s="128"/>
      <c r="J33" s="125" t="str">
        <f>IFERROR(VLOOKUP(H33,'Process Assessment_Indic Rating'!$D$16:$K$62,8,FALSE),"")</f>
        <v/>
      </c>
    </row>
    <row r="34" spans="2:13" x14ac:dyDescent="0.3">
      <c r="B34" s="126"/>
      <c r="C34" s="164"/>
      <c r="D34" s="167"/>
      <c r="E34" s="87"/>
      <c r="F34" s="127"/>
      <c r="G34" s="124"/>
      <c r="H34" s="87"/>
      <c r="I34" s="127"/>
      <c r="J34" s="125" t="str">
        <f>IFERROR(VLOOKUP(H34,'Process Assessment_Indic Rating'!$D$16:$K$62,8,FALSE),"")</f>
        <v/>
      </c>
    </row>
    <row r="35" spans="2:13" x14ac:dyDescent="0.3">
      <c r="B35" s="126"/>
      <c r="C35" s="164"/>
      <c r="D35" s="167"/>
      <c r="E35" s="87"/>
      <c r="F35" s="127"/>
      <c r="G35" s="124"/>
      <c r="H35" s="87"/>
      <c r="I35" s="127"/>
      <c r="J35" s="125" t="str">
        <f>IFERROR(VLOOKUP(H35,'Process Assessment_Indic Rating'!$D$16:$K$62,8,FALSE),"")</f>
        <v/>
      </c>
    </row>
    <row r="36" spans="2:13" x14ac:dyDescent="0.3">
      <c r="B36" s="126"/>
      <c r="C36" s="164"/>
      <c r="D36" s="167"/>
      <c r="E36" s="87"/>
      <c r="F36" s="127"/>
      <c r="G36" s="124"/>
      <c r="H36" s="87"/>
      <c r="I36" s="127"/>
      <c r="J36" s="125" t="str">
        <f>IFERROR(VLOOKUP(H36,'Process Assessment_Indic Rating'!$D$16:$K$62,8,FALSE),"")</f>
        <v/>
      </c>
    </row>
    <row r="37" spans="2:13" x14ac:dyDescent="0.3">
      <c r="B37" s="126"/>
      <c r="C37" s="164"/>
      <c r="D37" s="167"/>
      <c r="E37" s="87"/>
      <c r="F37" s="127"/>
      <c r="G37" s="124"/>
      <c r="H37" s="87"/>
      <c r="I37" s="127"/>
      <c r="J37" s="125" t="str">
        <f>IFERROR(VLOOKUP(H37,'Process Assessment_Indic Rating'!$D$16:$K$62,8,FALSE),"")</f>
        <v/>
      </c>
      <c r="L37" s="130"/>
    </row>
    <row r="38" spans="2:13" x14ac:dyDescent="0.3">
      <c r="B38" s="126"/>
      <c r="C38" s="164"/>
      <c r="D38" s="167"/>
      <c r="E38" s="87"/>
      <c r="F38" s="127"/>
      <c r="G38" s="124"/>
      <c r="H38" s="87"/>
      <c r="I38" s="127"/>
      <c r="J38" s="125" t="str">
        <f>IFERROR(VLOOKUP(H38,'Process Assessment_Indic Rating'!$D$16:$K$62,8,FALSE),"")</f>
        <v/>
      </c>
    </row>
    <row r="39" spans="2:13" x14ac:dyDescent="0.3">
      <c r="B39" s="126"/>
      <c r="C39" s="164"/>
      <c r="D39" s="167"/>
      <c r="E39" s="87"/>
      <c r="F39" s="127"/>
      <c r="G39" s="124"/>
      <c r="H39" s="87"/>
      <c r="I39" s="127"/>
      <c r="J39" s="125" t="str">
        <f>IFERROR(VLOOKUP(H39,'Process Assessment_Indic Rating'!$D$16:$K$62,8,FALSE),"")</f>
        <v/>
      </c>
      <c r="M39" s="130"/>
    </row>
    <row r="40" spans="2:13" x14ac:dyDescent="0.3">
      <c r="B40" s="131"/>
      <c r="C40" s="165"/>
      <c r="D40" s="168"/>
      <c r="E40" s="99"/>
      <c r="F40" s="132"/>
      <c r="G40" s="133"/>
      <c r="H40" s="99"/>
      <c r="I40" s="132"/>
      <c r="J40" s="134" t="str">
        <f>IFERROR(VLOOKUP(H40,'Process Assessment_Indic Rating'!$D$16:$K$62,8,FALSE),"")</f>
        <v/>
      </c>
    </row>
    <row r="41" spans="2:13" x14ac:dyDescent="0.3">
      <c r="D41" s="135"/>
      <c r="G41" s="135"/>
      <c r="J41" s="59" t="str">
        <f>IFERROR(VLOOKUP(H41,'Process Assessment_Indic Rating'!$D$16:$K$62,8,FALSE),"")</f>
        <v/>
      </c>
    </row>
    <row r="42" spans="2:13" x14ac:dyDescent="0.3">
      <c r="B42" s="101"/>
      <c r="C42" s="163"/>
      <c r="D42" s="166" t="e">
        <f>SUMPRODUCT(F42:F56,G42:G56)</f>
        <v>#VALUE!</v>
      </c>
      <c r="E42" s="102"/>
      <c r="F42" s="136"/>
      <c r="G42" s="137" t="e">
        <f>I42*J42+I43*J43</f>
        <v>#VALUE!</v>
      </c>
      <c r="H42" s="102"/>
      <c r="I42" s="136">
        <v>0.5</v>
      </c>
      <c r="J42" s="138" t="str">
        <f>IFERROR(VLOOKUP(H42,'Process Assessment_Indic Rating'!$D$16:$K$62,8,FALSE),"")</f>
        <v/>
      </c>
    </row>
    <row r="43" spans="2:13" x14ac:dyDescent="0.3">
      <c r="B43" s="104"/>
      <c r="C43" s="164"/>
      <c r="D43" s="167"/>
      <c r="E43" s="105"/>
      <c r="F43" s="139"/>
      <c r="G43" s="140"/>
      <c r="H43" s="105"/>
      <c r="I43" s="141">
        <v>0.5</v>
      </c>
      <c r="J43" s="125" t="str">
        <f>IFERROR(VLOOKUP(H43,'Process Assessment_Indic Rating'!$D$16:$K$62,8,FALSE),"")</f>
        <v/>
      </c>
    </row>
    <row r="44" spans="2:13" x14ac:dyDescent="0.3">
      <c r="B44" s="104"/>
      <c r="C44" s="164"/>
      <c r="D44" s="167"/>
      <c r="E44" s="105"/>
      <c r="F44" s="141"/>
      <c r="G44" s="140" t="e">
        <f>I44*J44+I45*J45+I46*J46</f>
        <v>#VALUE!</v>
      </c>
      <c r="H44" s="105"/>
      <c r="I44" s="141">
        <v>0.33</v>
      </c>
      <c r="J44" s="125" t="str">
        <f>IFERROR(VLOOKUP(H44,'Process Assessment_Indic Rating'!$D$16:$K$62,8,FALSE),"")</f>
        <v/>
      </c>
    </row>
    <row r="45" spans="2:13" x14ac:dyDescent="0.3">
      <c r="B45" s="104"/>
      <c r="C45" s="164"/>
      <c r="D45" s="167"/>
      <c r="E45" s="105"/>
      <c r="F45" s="139"/>
      <c r="G45" s="140"/>
      <c r="H45" s="105"/>
      <c r="I45" s="141">
        <v>0.33</v>
      </c>
      <c r="J45" s="125" t="str">
        <f>IFERROR(VLOOKUP(H45,'Process Assessment_Indic Rating'!$D$16:$K$62,8,FALSE),"")</f>
        <v/>
      </c>
    </row>
    <row r="46" spans="2:13" x14ac:dyDescent="0.3">
      <c r="B46" s="104"/>
      <c r="C46" s="164"/>
      <c r="D46" s="167"/>
      <c r="E46" s="105"/>
      <c r="F46" s="128"/>
      <c r="G46" s="129"/>
      <c r="H46" s="105"/>
      <c r="I46" s="141">
        <v>0.33</v>
      </c>
      <c r="J46" s="125" t="str">
        <f>IFERROR(VLOOKUP(H46,'Process Assessment_Indic Rating'!$D$16:$K$62,8,FALSE),"")</f>
        <v/>
      </c>
    </row>
    <row r="47" spans="2:13" x14ac:dyDescent="0.3">
      <c r="B47" s="107"/>
      <c r="C47" s="164"/>
      <c r="D47" s="167"/>
      <c r="E47" s="105"/>
      <c r="F47" s="141"/>
      <c r="G47" s="140" t="e">
        <f>I47*J47+I48*J48</f>
        <v>#VALUE!</v>
      </c>
      <c r="H47" s="105"/>
      <c r="I47" s="141">
        <v>0.5</v>
      </c>
      <c r="J47" s="125" t="str">
        <f>IFERROR(VLOOKUP(H47,'Process Assessment_Indic Rating'!$D$16:$K$62,8,FALSE),"")</f>
        <v/>
      </c>
    </row>
    <row r="48" spans="2:13" x14ac:dyDescent="0.3">
      <c r="B48" s="107"/>
      <c r="C48" s="164"/>
      <c r="D48" s="167"/>
      <c r="E48" s="105"/>
      <c r="F48" s="128"/>
      <c r="G48" s="129"/>
      <c r="H48" s="105"/>
      <c r="I48" s="141">
        <v>0.5</v>
      </c>
      <c r="J48" s="125" t="str">
        <f>IFERROR(VLOOKUP(H48,'Process Assessment_Indic Rating'!$D$16:$K$62,8,FALSE),"")</f>
        <v/>
      </c>
    </row>
    <row r="49" spans="2:10" x14ac:dyDescent="0.3">
      <c r="B49" s="107" t="s">
        <v>32</v>
      </c>
      <c r="C49" s="164"/>
      <c r="D49" s="167"/>
      <c r="E49" s="96"/>
      <c r="F49" s="128"/>
      <c r="G49" s="129"/>
      <c r="H49" s="96"/>
      <c r="I49" s="128"/>
      <c r="J49" s="125" t="str">
        <f>IFERROR(VLOOKUP(H49,'Process Assessment_Indic Rating'!$D$16:$K$62,8,FALSE),"")</f>
        <v/>
      </c>
    </row>
    <row r="50" spans="2:10" x14ac:dyDescent="0.3">
      <c r="B50" s="107"/>
      <c r="C50" s="164"/>
      <c r="D50" s="167"/>
      <c r="E50" s="96"/>
      <c r="F50" s="128"/>
      <c r="G50" s="129"/>
      <c r="H50" s="96"/>
      <c r="I50" s="128"/>
      <c r="J50" s="125" t="str">
        <f>IFERROR(VLOOKUP(H50,'Process Assessment_Indic Rating'!$D$16:$K$62,8,FALSE),"")</f>
        <v/>
      </c>
    </row>
    <row r="51" spans="2:10" x14ac:dyDescent="0.3">
      <c r="B51" s="107"/>
      <c r="C51" s="164"/>
      <c r="D51" s="167"/>
      <c r="E51" s="96"/>
      <c r="F51" s="128"/>
      <c r="G51" s="129"/>
      <c r="H51" s="96"/>
      <c r="I51" s="128"/>
      <c r="J51" s="125" t="str">
        <f>IFERROR(VLOOKUP(H51,'Process Assessment_Indic Rating'!$D$16:$K$62,8,FALSE),"")</f>
        <v/>
      </c>
    </row>
    <row r="52" spans="2:10" x14ac:dyDescent="0.3">
      <c r="B52" s="104"/>
      <c r="C52" s="164"/>
      <c r="D52" s="167"/>
      <c r="E52" s="96"/>
      <c r="F52" s="128"/>
      <c r="G52" s="129"/>
      <c r="H52" s="96"/>
      <c r="I52" s="128"/>
      <c r="J52" s="125" t="str">
        <f>IFERROR(VLOOKUP(H52,'Process Assessment_Indic Rating'!$D$16:$K$62,8,FALSE),"")</f>
        <v/>
      </c>
    </row>
    <row r="53" spans="2:10" x14ac:dyDescent="0.3">
      <c r="B53" s="104"/>
      <c r="C53" s="164"/>
      <c r="D53" s="167"/>
      <c r="E53" s="96"/>
      <c r="F53" s="128"/>
      <c r="G53" s="129"/>
      <c r="H53" s="96"/>
      <c r="I53" s="128"/>
      <c r="J53" s="125" t="str">
        <f>IFERROR(VLOOKUP(H53,'Process Assessment_Indic Rating'!$D$16:$K$62,8,FALSE),"")</f>
        <v/>
      </c>
    </row>
    <row r="54" spans="2:10" x14ac:dyDescent="0.3">
      <c r="B54" s="104"/>
      <c r="C54" s="164"/>
      <c r="D54" s="167"/>
      <c r="E54" s="96"/>
      <c r="F54" s="128"/>
      <c r="G54" s="129"/>
      <c r="H54" s="96"/>
      <c r="I54" s="128"/>
      <c r="J54" s="125" t="str">
        <f>IFERROR(VLOOKUP(H54,'Process Assessment_Indic Rating'!$D$16:$K$62,8,FALSE),"")</f>
        <v/>
      </c>
    </row>
    <row r="55" spans="2:10" x14ac:dyDescent="0.3">
      <c r="B55" s="104"/>
      <c r="C55" s="164"/>
      <c r="D55" s="167"/>
      <c r="E55" s="96"/>
      <c r="F55" s="128"/>
      <c r="G55" s="129"/>
      <c r="H55" s="96"/>
      <c r="I55" s="128"/>
      <c r="J55" s="125" t="str">
        <f>IFERROR(VLOOKUP(H55,'Process Assessment_Indic Rating'!$D$16:$K$62,8,FALSE),"")</f>
        <v/>
      </c>
    </row>
    <row r="56" spans="2:10" x14ac:dyDescent="0.3">
      <c r="B56" s="108"/>
      <c r="C56" s="165"/>
      <c r="D56" s="168"/>
      <c r="E56" s="109"/>
      <c r="F56" s="142"/>
      <c r="G56" s="143"/>
      <c r="H56" s="109"/>
      <c r="I56" s="142"/>
      <c r="J56" s="134" t="str">
        <f>IFERROR(VLOOKUP(H56,'Process Assessment_Indic Rating'!$D$16:$K$62,8,FALSE),"")</f>
        <v/>
      </c>
    </row>
    <row r="57" spans="2:10" x14ac:dyDescent="0.3">
      <c r="D57" s="135"/>
      <c r="G57" s="135"/>
      <c r="J57" s="59" t="str">
        <f>IFERROR(VLOOKUP(H57,'Process Assessment_Indic Rating'!$D$16:$K$62,8,FALSE),"")</f>
        <v/>
      </c>
    </row>
    <row r="58" spans="2:10" x14ac:dyDescent="0.3">
      <c r="B58" s="111"/>
      <c r="C58" s="163"/>
      <c r="D58" s="166" t="e">
        <f>SUMPRODUCT(F58:F72,G58:G72)</f>
        <v>#VALUE!</v>
      </c>
      <c r="E58" s="112"/>
      <c r="F58" s="136"/>
      <c r="G58" s="137" t="e">
        <f>I58*J58</f>
        <v>#VALUE!</v>
      </c>
      <c r="H58" s="102"/>
      <c r="I58" s="136">
        <v>1</v>
      </c>
      <c r="J58" s="138" t="str">
        <f>IFERROR(VLOOKUP(H58,'Process Assessment_Indic Rating'!$D$16:$K$62,8,FALSE),"")</f>
        <v/>
      </c>
    </row>
    <row r="59" spans="2:10" x14ac:dyDescent="0.3">
      <c r="B59" s="113"/>
      <c r="C59" s="164"/>
      <c r="D59" s="167"/>
      <c r="E59" s="96"/>
      <c r="F59" s="128"/>
      <c r="G59" s="129"/>
      <c r="H59" s="96"/>
      <c r="I59" s="128"/>
      <c r="J59" s="125" t="str">
        <f>IFERROR(VLOOKUP(H59,'Process Assessment_Indic Rating'!$D$16:$K$62,8,FALSE),"")</f>
        <v/>
      </c>
    </row>
    <row r="60" spans="2:10" x14ac:dyDescent="0.3">
      <c r="B60" s="113"/>
      <c r="C60" s="164"/>
      <c r="D60" s="167"/>
      <c r="E60" s="96"/>
      <c r="F60" s="128"/>
      <c r="G60" s="129"/>
      <c r="H60" s="96"/>
      <c r="I60" s="128"/>
      <c r="J60" s="125" t="str">
        <f>IFERROR(VLOOKUP(H60,'Process Assessment_Indic Rating'!$D$16:$K$62,8,FALSE),"")</f>
        <v/>
      </c>
    </row>
    <row r="61" spans="2:10" x14ac:dyDescent="0.3">
      <c r="B61" s="113"/>
      <c r="C61" s="164"/>
      <c r="D61" s="167"/>
      <c r="E61" s="96"/>
      <c r="F61" s="128"/>
      <c r="G61" s="129"/>
      <c r="H61" s="96"/>
      <c r="I61" s="128"/>
      <c r="J61" s="125" t="str">
        <f>IFERROR(VLOOKUP(H61,'Process Assessment_Indic Rating'!$D$16:$K$62,8,FALSE),"")</f>
        <v/>
      </c>
    </row>
    <row r="62" spans="2:10" x14ac:dyDescent="0.3">
      <c r="B62" s="113"/>
      <c r="C62" s="164"/>
      <c r="D62" s="167"/>
      <c r="E62" s="96"/>
      <c r="F62" s="128"/>
      <c r="G62" s="129"/>
      <c r="H62" s="96"/>
      <c r="I62" s="128"/>
      <c r="J62" s="125" t="str">
        <f>IFERROR(VLOOKUP(H62,'Process Assessment_Indic Rating'!$D$16:$K$62,8,FALSE),"")</f>
        <v/>
      </c>
    </row>
    <row r="63" spans="2:10" x14ac:dyDescent="0.3">
      <c r="B63" s="113"/>
      <c r="C63" s="164"/>
      <c r="D63" s="167"/>
      <c r="E63" s="96"/>
      <c r="F63" s="128"/>
      <c r="G63" s="129"/>
      <c r="H63" s="96"/>
      <c r="I63" s="128"/>
      <c r="J63" s="125" t="str">
        <f>IFERROR(VLOOKUP(H63,'Process Assessment_Indic Rating'!$D$16:$K$62,8,FALSE),"")</f>
        <v/>
      </c>
    </row>
    <row r="64" spans="2:10" x14ac:dyDescent="0.3">
      <c r="B64" s="114"/>
      <c r="C64" s="164"/>
      <c r="D64" s="167"/>
      <c r="E64" s="96"/>
      <c r="F64" s="128"/>
      <c r="G64" s="129"/>
      <c r="H64" s="96"/>
      <c r="I64" s="128"/>
      <c r="J64" s="125" t="str">
        <f>IFERROR(VLOOKUP(H64,'Process Assessment_Indic Rating'!$D$16:$K$62,8,FALSE),"")</f>
        <v/>
      </c>
    </row>
    <row r="65" spans="2:10" x14ac:dyDescent="0.3">
      <c r="B65" s="114" t="s">
        <v>75</v>
      </c>
      <c r="C65" s="164"/>
      <c r="D65" s="167"/>
      <c r="E65" s="96"/>
      <c r="F65" s="128"/>
      <c r="G65" s="129"/>
      <c r="H65" s="96"/>
      <c r="I65" s="128"/>
      <c r="J65" s="125" t="str">
        <f>IFERROR(VLOOKUP(H65,'Process Assessment_Indic Rating'!$D$16:$K$62,8,FALSE),"")</f>
        <v/>
      </c>
    </row>
    <row r="66" spans="2:10" x14ac:dyDescent="0.3">
      <c r="B66" s="113"/>
      <c r="C66" s="164"/>
      <c r="D66" s="167"/>
      <c r="E66" s="96"/>
      <c r="F66" s="128"/>
      <c r="G66" s="129"/>
      <c r="H66" s="96"/>
      <c r="I66" s="128"/>
      <c r="J66" s="125" t="str">
        <f>IFERROR(VLOOKUP(H66,'Process Assessment_Indic Rating'!$D$16:$K$62,8,FALSE),"")</f>
        <v/>
      </c>
    </row>
    <row r="67" spans="2:10" x14ac:dyDescent="0.3">
      <c r="B67" s="113"/>
      <c r="C67" s="164"/>
      <c r="D67" s="167"/>
      <c r="E67" s="96"/>
      <c r="F67" s="128"/>
      <c r="G67" s="129"/>
      <c r="H67" s="96"/>
      <c r="I67" s="128"/>
      <c r="J67" s="125" t="str">
        <f>IFERROR(VLOOKUP(H67,'Process Assessment_Indic Rating'!$D$16:$K$62,8,FALSE),"")</f>
        <v/>
      </c>
    </row>
    <row r="68" spans="2:10" x14ac:dyDescent="0.3">
      <c r="B68" s="114"/>
      <c r="C68" s="164"/>
      <c r="D68" s="167"/>
      <c r="E68" s="96"/>
      <c r="F68" s="128"/>
      <c r="G68" s="129"/>
      <c r="H68" s="96"/>
      <c r="I68" s="128"/>
      <c r="J68" s="125" t="str">
        <f>IFERROR(VLOOKUP(H68,'Process Assessment_Indic Rating'!$D$16:$K$62,8,FALSE),"")</f>
        <v/>
      </c>
    </row>
    <row r="69" spans="2:10" x14ac:dyDescent="0.3">
      <c r="B69" s="113"/>
      <c r="C69" s="164"/>
      <c r="D69" s="167"/>
      <c r="E69" s="96"/>
      <c r="F69" s="128"/>
      <c r="G69" s="129"/>
      <c r="H69" s="96"/>
      <c r="I69" s="128"/>
      <c r="J69" s="125" t="str">
        <f>IFERROR(VLOOKUP(H69,'Process Assessment_Indic Rating'!$D$16:$K$62,8,FALSE),"")</f>
        <v/>
      </c>
    </row>
    <row r="70" spans="2:10" x14ac:dyDescent="0.3">
      <c r="B70" s="113"/>
      <c r="C70" s="164"/>
      <c r="D70" s="167"/>
      <c r="E70" s="96"/>
      <c r="F70" s="128"/>
      <c r="G70" s="129"/>
      <c r="H70" s="96"/>
      <c r="I70" s="128"/>
      <c r="J70" s="125" t="str">
        <f>IFERROR(VLOOKUP(H70,'Process Assessment_Indic Rating'!$D$16:$K$62,8,FALSE),"")</f>
        <v/>
      </c>
    </row>
    <row r="71" spans="2:10" x14ac:dyDescent="0.3">
      <c r="B71" s="113"/>
      <c r="C71" s="164"/>
      <c r="D71" s="167"/>
      <c r="E71" s="96"/>
      <c r="F71" s="128"/>
      <c r="G71" s="129"/>
      <c r="H71" s="96"/>
      <c r="I71" s="128"/>
      <c r="J71" s="125" t="str">
        <f>IFERROR(VLOOKUP(H71,'Process Assessment_Indic Rating'!$D$16:$K$62,8,FALSE),"")</f>
        <v/>
      </c>
    </row>
    <row r="72" spans="2:10" x14ac:dyDescent="0.3">
      <c r="B72" s="115"/>
      <c r="C72" s="165"/>
      <c r="D72" s="168"/>
      <c r="E72" s="109"/>
      <c r="F72" s="142"/>
      <c r="G72" s="143"/>
      <c r="H72" s="109"/>
      <c r="I72" s="142"/>
      <c r="J72" s="134" t="str">
        <f>IFERROR(VLOOKUP(H72,'Process Assessment_Indic Rating'!$D$16:$K$62,8,FALSE),"")</f>
        <v/>
      </c>
    </row>
  </sheetData>
  <mergeCells count="6">
    <mergeCell ref="C26:C40"/>
    <mergeCell ref="D26:D40"/>
    <mergeCell ref="C42:C56"/>
    <mergeCell ref="D42:D56"/>
    <mergeCell ref="C58:C72"/>
    <mergeCell ref="D58:D72"/>
  </mergeCells>
  <conditionalFormatting sqref="C22">
    <cfRule type="cellIs" dxfId="3" priority="1" operator="lessThan">
      <formula>1</formula>
    </cfRule>
    <cfRule type="cellIs" dxfId="2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04B8E-19F4-4F86-8F64-B07D406472F3}">
  <sheetPr>
    <tabColor theme="5" tint="-0.249977111117893"/>
  </sheetPr>
  <dimension ref="B2:L86"/>
  <sheetViews>
    <sheetView topLeftCell="A70" zoomScale="85" zoomScaleNormal="85" workbookViewId="0">
      <selection activeCell="C42" sqref="C42:E59"/>
    </sheetView>
  </sheetViews>
  <sheetFormatPr defaultColWidth="11.44140625" defaultRowHeight="14.4" x14ac:dyDescent="0.3"/>
  <cols>
    <col min="1" max="1" width="11.44140625" style="1"/>
    <col min="2" max="4" width="30.33203125" style="1" customWidth="1"/>
    <col min="5" max="5" width="31.109375" style="1" customWidth="1"/>
    <col min="6" max="9" width="11.44140625" style="1"/>
    <col min="10" max="10" width="4.33203125" style="1" customWidth="1"/>
    <col min="11" max="11" width="13.44140625" style="1" customWidth="1"/>
    <col min="12" max="16384" width="11.44140625" style="1"/>
  </cols>
  <sheetData>
    <row r="2" spans="2:11" x14ac:dyDescent="0.3">
      <c r="B2" s="38" t="s">
        <v>104</v>
      </c>
      <c r="C2" s="30"/>
      <c r="D2" s="30"/>
      <c r="E2" s="30"/>
      <c r="F2" s="30"/>
      <c r="G2" s="30"/>
      <c r="H2" s="30"/>
      <c r="I2" s="30"/>
      <c r="J2" s="30"/>
      <c r="K2" s="31"/>
    </row>
    <row r="3" spans="2:11" x14ac:dyDescent="0.3">
      <c r="B3" s="60" t="s">
        <v>155</v>
      </c>
      <c r="C3" s="61"/>
      <c r="D3" s="33"/>
      <c r="E3" s="33"/>
      <c r="F3" s="33"/>
      <c r="G3" s="33"/>
      <c r="H3" s="33"/>
      <c r="I3" s="33"/>
      <c r="J3" s="33"/>
      <c r="K3" s="34"/>
    </row>
    <row r="4" spans="2:11" ht="14.25" customHeight="1" x14ac:dyDescent="0.3">
      <c r="B4" s="35"/>
      <c r="C4" s="36"/>
      <c r="D4" s="36"/>
      <c r="E4" s="36"/>
      <c r="F4" s="36"/>
      <c r="G4" s="36"/>
      <c r="H4" s="36"/>
      <c r="I4" s="36"/>
      <c r="J4" s="36"/>
      <c r="K4" s="37"/>
    </row>
    <row r="6" spans="2:11" ht="15.6" x14ac:dyDescent="0.3">
      <c r="B6" s="78" t="s">
        <v>170</v>
      </c>
    </row>
    <row r="8" spans="2:11" x14ac:dyDescent="0.3">
      <c r="B8" s="1" t="s">
        <v>89</v>
      </c>
      <c r="C8" s="1" t="str">
        <f>'[1]Processing Steps'!C8</f>
        <v>AA</v>
      </c>
    </row>
    <row r="9" spans="2:11" ht="8.25" customHeight="1" x14ac:dyDescent="0.3"/>
    <row r="10" spans="2:11" x14ac:dyDescent="0.3">
      <c r="B10" s="1" t="s">
        <v>90</v>
      </c>
      <c r="C10" s="1" t="str">
        <f>'[1]Processing Steps'!C10</f>
        <v>P</v>
      </c>
    </row>
    <row r="11" spans="2:11" ht="9" customHeight="1" x14ac:dyDescent="0.3"/>
    <row r="12" spans="2:11" x14ac:dyDescent="0.3">
      <c r="B12" s="1" t="s">
        <v>93</v>
      </c>
      <c r="C12" s="1" t="str">
        <f>'[1]Processing Steps'!C12</f>
        <v>P0</v>
      </c>
    </row>
    <row r="14" spans="2:11" x14ac:dyDescent="0.3">
      <c r="F14" s="169" t="str">
        <f>"Naturalness check of "&amp;'[1]Processing Steps'!C14</f>
        <v>Naturalness check of X</v>
      </c>
      <c r="G14" s="169"/>
      <c r="H14" s="169"/>
      <c r="I14" s="169"/>
    </row>
    <row r="16" spans="2:11" x14ac:dyDescent="0.3">
      <c r="F16" s="160" t="s">
        <v>171</v>
      </c>
      <c r="G16" s="161"/>
      <c r="H16" s="162" t="s">
        <v>172</v>
      </c>
      <c r="I16" s="160"/>
    </row>
    <row r="17" spans="2:11" ht="28.8" x14ac:dyDescent="0.3">
      <c r="B17" s="80" t="s">
        <v>0</v>
      </c>
      <c r="C17" s="80" t="s">
        <v>1</v>
      </c>
      <c r="D17" s="80" t="s">
        <v>2</v>
      </c>
      <c r="E17" s="80" t="s">
        <v>91</v>
      </c>
      <c r="F17" s="81" t="s">
        <v>173</v>
      </c>
      <c r="G17" s="81" t="s">
        <v>174</v>
      </c>
      <c r="H17" s="81" t="s">
        <v>173</v>
      </c>
      <c r="I17" s="81" t="s">
        <v>174</v>
      </c>
      <c r="K17" s="82" t="s">
        <v>159</v>
      </c>
    </row>
    <row r="18" spans="2:11" x14ac:dyDescent="0.3">
      <c r="B18" s="101"/>
      <c r="C18" s="112"/>
      <c r="D18" s="144"/>
      <c r="E18" s="103"/>
      <c r="F18" s="89" t="str">
        <f>IFERROR(VLOOKUP($D18,'[1]Data Collection'!$D$25:$H$71,5,FALSE),"")</f>
        <v/>
      </c>
      <c r="G18" s="90">
        <v>100</v>
      </c>
      <c r="H18" s="89" t="str">
        <f>IFERROR(VLOOKUP($D18,'[1]Data Collection'!$D$25:$H$71,3,FALSE),"")</f>
        <v/>
      </c>
      <c r="I18" s="91" t="str">
        <f t="shared" ref="I18:I48" si="0">IFERROR(G18*H18/F18,"")</f>
        <v/>
      </c>
      <c r="K18" s="92" t="str">
        <f>IF(I18="","",IF(I18&lt;50,'[1]Annex_Rating scale'!$B$3,IF(AND(I18&gt;=50,I18&lt;100),'[1]Annex_Rating scale'!$B$4,IF(I18=100,'[1]Annex_Rating scale'!$B$5,IF(AND(I18&gt;100,I18&lt;150),'[1]Annex_Rating scale'!$B$6,IF(I18&gt;=150,'[1]Annex_Rating scale'!$B$7))))))</f>
        <v/>
      </c>
    </row>
    <row r="19" spans="2:11" x14ac:dyDescent="0.3">
      <c r="B19" s="104"/>
      <c r="C19" s="96"/>
      <c r="D19" s="145"/>
      <c r="E19" s="106"/>
      <c r="F19" s="89" t="str">
        <f>IFERROR(VLOOKUP($D19,'[1]Data Collection'!$D$25:$H$71,5,FALSE),"")</f>
        <v/>
      </c>
      <c r="G19" s="90">
        <v>100</v>
      </c>
      <c r="H19" s="89" t="str">
        <f>IFERROR(VLOOKUP($D19,'[1]Data Collection'!$D$25:$H$71,3,FALSE),"")</f>
        <v/>
      </c>
      <c r="I19" s="91" t="str">
        <f t="shared" si="0"/>
        <v/>
      </c>
      <c r="K19" s="92" t="str">
        <f>IF(I19="","",IF(I19&lt;50,'[1]Annex_Rating scale'!$B$3,IF(AND(I19&gt;=50,I19&lt;100),'[1]Annex_Rating scale'!$B$4,IF(I19=100,'[1]Annex_Rating scale'!$B$5,IF(AND(I19&gt;100,I19&lt;150),'[1]Annex_Rating scale'!$B$6,IF(I19&gt;=150,'[1]Annex_Rating scale'!$B$7))))))</f>
        <v/>
      </c>
    </row>
    <row r="20" spans="2:11" x14ac:dyDescent="0.3">
      <c r="B20" s="104"/>
      <c r="C20" s="96"/>
      <c r="D20" s="145"/>
      <c r="E20" s="106"/>
      <c r="F20" s="89" t="str">
        <f>IFERROR(VLOOKUP($D20,'[1]Data Collection'!$D$25:$H$71,5,FALSE),"")</f>
        <v/>
      </c>
      <c r="G20" s="90">
        <v>100</v>
      </c>
      <c r="H20" s="89" t="str">
        <f>IFERROR(VLOOKUP($D20,'[1]Data Collection'!$D$25:$H$71,3,FALSE),"")</f>
        <v/>
      </c>
      <c r="I20" s="91" t="str">
        <f t="shared" si="0"/>
        <v/>
      </c>
      <c r="K20" s="92" t="str">
        <f>IF(I20="","",IF(I20&lt;50,'[1]Annex_Rating scale'!$B$3,IF(AND(I20&gt;=50,I20&lt;100),'[1]Annex_Rating scale'!$B$4,IF(I20=100,'[1]Annex_Rating scale'!$B$5,IF(AND(I20&gt;100,I20&lt;150),'[1]Annex_Rating scale'!$B$6,IF(I20&gt;=150,'[1]Annex_Rating scale'!$B$7))))))</f>
        <v/>
      </c>
    </row>
    <row r="21" spans="2:11" x14ac:dyDescent="0.3">
      <c r="B21" s="104"/>
      <c r="C21" s="96"/>
      <c r="D21" s="145"/>
      <c r="E21" s="106"/>
      <c r="F21" s="89" t="str">
        <f>IFERROR(VLOOKUP($D21,'[1]Data Collection'!$D$25:$H$71,5,FALSE),"")</f>
        <v/>
      </c>
      <c r="G21" s="90">
        <v>100</v>
      </c>
      <c r="H21" s="89" t="str">
        <f>IFERROR(VLOOKUP($D21,'[1]Data Collection'!$D$25:$H$71,3,FALSE),"")</f>
        <v/>
      </c>
      <c r="I21" s="91" t="str">
        <f t="shared" si="0"/>
        <v/>
      </c>
      <c r="K21" s="92" t="str">
        <f>IF(I21="","",IF(I21&lt;50,'[1]Annex_Rating scale'!$B$3,IF(AND(I21&gt;=50,I21&lt;100),'[1]Annex_Rating scale'!$B$4,IF(I21=100,'[1]Annex_Rating scale'!$B$5,IF(AND(I21&gt;100,I21&lt;150),'[1]Annex_Rating scale'!$B$6,IF(I21&gt;=150,'[1]Annex_Rating scale'!$B$7))))))</f>
        <v/>
      </c>
    </row>
    <row r="22" spans="2:11" x14ac:dyDescent="0.3">
      <c r="B22" s="104"/>
      <c r="C22" s="96"/>
      <c r="D22" s="145"/>
      <c r="E22" s="106"/>
      <c r="F22" s="89" t="str">
        <f>IFERROR(VLOOKUP($D22,'[1]Data Collection'!$D$25:$H$71,5,FALSE),"")</f>
        <v/>
      </c>
      <c r="G22" s="90">
        <v>100</v>
      </c>
      <c r="H22" s="89" t="str">
        <f>IFERROR(VLOOKUP($D22,'[1]Data Collection'!$D$25:$H$71,3,FALSE),"")</f>
        <v/>
      </c>
      <c r="I22" s="91" t="str">
        <f t="shared" si="0"/>
        <v/>
      </c>
      <c r="K22" s="92" t="str">
        <f>IF(I22="","",IF(I22&lt;50,'[1]Annex_Rating scale'!$B$3,IF(AND(I22&gt;=50,I22&lt;100),'[1]Annex_Rating scale'!$B$4,IF(I22=100,'[1]Annex_Rating scale'!$B$5,IF(AND(I22&gt;100,I22&lt;150),'[1]Annex_Rating scale'!$B$6,IF(I22&gt;=150,'[1]Annex_Rating scale'!$B$7))))))</f>
        <v/>
      </c>
    </row>
    <row r="23" spans="2:11" x14ac:dyDescent="0.3">
      <c r="B23" s="107"/>
      <c r="C23" s="96"/>
      <c r="D23" s="145"/>
      <c r="E23" s="106"/>
      <c r="F23" s="89" t="str">
        <f>IFERROR(VLOOKUP($D23,'[1]Data Collection'!$D$25:$H$71,5,FALSE),"")</f>
        <v/>
      </c>
      <c r="G23" s="90">
        <v>100</v>
      </c>
      <c r="H23" s="89" t="str">
        <f>IFERROR(VLOOKUP($D23,'[1]Data Collection'!$D$25:$H$71,3,FALSE),"")</f>
        <v/>
      </c>
      <c r="I23" s="91" t="str">
        <f t="shared" si="0"/>
        <v/>
      </c>
      <c r="K23" s="92" t="str">
        <f>IF(I23="","",IF(I23&lt;50,'[1]Annex_Rating scale'!$B$3,IF(AND(I23&gt;=50,I23&lt;100),'[1]Annex_Rating scale'!$B$4,IF(I23=100,'[1]Annex_Rating scale'!$B$5,IF(AND(I23&gt;100,I23&lt;150),'[1]Annex_Rating scale'!$B$6,IF(I23&gt;=150,'[1]Annex_Rating scale'!$B$7))))))</f>
        <v/>
      </c>
    </row>
    <row r="24" spans="2:11" x14ac:dyDescent="0.3">
      <c r="B24" s="107"/>
      <c r="C24" s="96"/>
      <c r="D24" s="145"/>
      <c r="E24" s="106"/>
      <c r="F24" s="89" t="str">
        <f>IFERROR(VLOOKUP($D24,'[1]Data Collection'!$D$25:$H$71,5,FALSE),"")</f>
        <v/>
      </c>
      <c r="G24" s="90">
        <v>100</v>
      </c>
      <c r="H24" s="89" t="str">
        <f>IFERROR(VLOOKUP($D24,'[1]Data Collection'!$D$25:$H$71,3,FALSE),"")</f>
        <v/>
      </c>
      <c r="I24" s="91" t="str">
        <f t="shared" si="0"/>
        <v/>
      </c>
      <c r="K24" s="92" t="str">
        <f>IF(I24="","",IF(I24&lt;50,'[1]Annex_Rating scale'!$B$3,IF(AND(I24&gt;=50,I24&lt;100),'[1]Annex_Rating scale'!$B$4,IF(I24=100,'[1]Annex_Rating scale'!$B$5,IF(AND(I24&gt;100,I24&lt;150),'[1]Annex_Rating scale'!$B$6,IF(I24&gt;=150,'[1]Annex_Rating scale'!$B$7))))))</f>
        <v/>
      </c>
    </row>
    <row r="25" spans="2:11" x14ac:dyDescent="0.3">
      <c r="B25" s="107" t="s">
        <v>32</v>
      </c>
      <c r="C25" s="96"/>
      <c r="D25" s="96"/>
      <c r="E25" s="106"/>
      <c r="F25" s="89" t="str">
        <f>IFERROR(VLOOKUP($D25,'[1]Data Collection'!$D$25:$H$71,5,FALSE),"")</f>
        <v/>
      </c>
      <c r="G25" s="90">
        <v>100</v>
      </c>
      <c r="H25" s="89" t="str">
        <f>IFERROR(VLOOKUP($D25,'[1]Data Collection'!$D$25:$H$71,3,FALSE),"")</f>
        <v/>
      </c>
      <c r="I25" s="91" t="str">
        <f t="shared" si="0"/>
        <v/>
      </c>
      <c r="K25" s="92" t="str">
        <f>IF(I25="","",IF(I25&lt;50,'[1]Annex_Rating scale'!$B$3,IF(AND(I25&gt;=50,I25&lt;100),'[1]Annex_Rating scale'!$B$4,IF(I25=100,'[1]Annex_Rating scale'!$B$5,IF(AND(I25&gt;100,I25&lt;150),'[1]Annex_Rating scale'!$B$6,IF(I25&gt;=150,'[1]Annex_Rating scale'!$B$7))))))</f>
        <v/>
      </c>
    </row>
    <row r="26" spans="2:11" x14ac:dyDescent="0.3">
      <c r="B26" s="107"/>
      <c r="C26" s="96"/>
      <c r="D26" s="96"/>
      <c r="E26" s="106"/>
      <c r="F26" s="89" t="str">
        <f>IFERROR(VLOOKUP($D26,'[1]Data Collection'!$D$25:$H$71,5,FALSE),"")</f>
        <v/>
      </c>
      <c r="G26" s="90">
        <v>100</v>
      </c>
      <c r="H26" s="89" t="str">
        <f>IFERROR(VLOOKUP($D26,'[1]Data Collection'!$D$25:$H$71,3,FALSE),"")</f>
        <v/>
      </c>
      <c r="I26" s="91" t="str">
        <f t="shared" si="0"/>
        <v/>
      </c>
      <c r="K26" s="92" t="str">
        <f>IF(I26="","",IF(I26&lt;50,'[1]Annex_Rating scale'!$B$3,IF(AND(I26&gt;=50,I26&lt;100),'[1]Annex_Rating scale'!$B$4,IF(I26=100,'[1]Annex_Rating scale'!$B$5,IF(AND(I26&gt;100,I26&lt;150),'[1]Annex_Rating scale'!$B$6,IF(I26&gt;=150,'[1]Annex_Rating scale'!$B$7))))))</f>
        <v/>
      </c>
    </row>
    <row r="27" spans="2:11" x14ac:dyDescent="0.3">
      <c r="B27" s="107"/>
      <c r="C27" s="96"/>
      <c r="D27" s="96"/>
      <c r="E27" s="106"/>
      <c r="F27" s="89" t="str">
        <f>IFERROR(VLOOKUP($D27,'[1]Data Collection'!$D$25:$H$71,5,FALSE),"")</f>
        <v/>
      </c>
      <c r="G27" s="90">
        <v>100</v>
      </c>
      <c r="H27" s="89" t="str">
        <f>IFERROR(VLOOKUP($D27,'[1]Data Collection'!$D$25:$H$71,3,FALSE),"")</f>
        <v/>
      </c>
      <c r="I27" s="91" t="str">
        <f t="shared" si="0"/>
        <v/>
      </c>
      <c r="K27" s="92" t="str">
        <f>IF(I27="","",IF(I27&lt;50,'[1]Annex_Rating scale'!$B$3,IF(AND(I27&gt;=50,I27&lt;100),'[1]Annex_Rating scale'!$B$4,IF(I27=100,'[1]Annex_Rating scale'!$B$5,IF(AND(I27&gt;100,I27&lt;150),'[1]Annex_Rating scale'!$B$6,IF(I27&gt;=150,'[1]Annex_Rating scale'!$B$7))))))</f>
        <v/>
      </c>
    </row>
    <row r="28" spans="2:11" x14ac:dyDescent="0.3">
      <c r="B28" s="104"/>
      <c r="C28" s="96"/>
      <c r="D28" s="96"/>
      <c r="E28" s="106"/>
      <c r="F28" s="89" t="str">
        <f>IFERROR(VLOOKUP($D28,'[1]Data Collection'!$D$25:$H$71,5,FALSE),"")</f>
        <v/>
      </c>
      <c r="G28" s="90">
        <v>100</v>
      </c>
      <c r="H28" s="89" t="str">
        <f>IFERROR(VLOOKUP($D28,'[1]Data Collection'!$D$25:$H$71,3,FALSE),"")</f>
        <v/>
      </c>
      <c r="I28" s="91" t="str">
        <f t="shared" si="0"/>
        <v/>
      </c>
      <c r="K28" s="92" t="str">
        <f>IF(I28="","",IF(I28&lt;50,'[1]Annex_Rating scale'!$B$3,IF(AND(I28&gt;=50,I28&lt;100),'[1]Annex_Rating scale'!$B$4,IF(I28=100,'[1]Annex_Rating scale'!$B$5,IF(AND(I28&gt;100,I28&lt;150),'[1]Annex_Rating scale'!$B$6,IF(I28&gt;=150,'[1]Annex_Rating scale'!$B$7))))))</f>
        <v/>
      </c>
    </row>
    <row r="29" spans="2:11" x14ac:dyDescent="0.3">
      <c r="B29" s="104"/>
      <c r="C29" s="96"/>
      <c r="D29" s="96"/>
      <c r="E29" s="106"/>
      <c r="F29" s="89" t="str">
        <f>IFERROR(VLOOKUP($D29,'[1]Data Collection'!$D$25:$H$71,5,FALSE),"")</f>
        <v/>
      </c>
      <c r="G29" s="90">
        <v>100</v>
      </c>
      <c r="H29" s="89" t="str">
        <f>IFERROR(VLOOKUP($D29,'[1]Data Collection'!$D$25:$H$71,3,FALSE),"")</f>
        <v/>
      </c>
      <c r="I29" s="91" t="str">
        <f t="shared" si="0"/>
        <v/>
      </c>
      <c r="K29" s="92" t="str">
        <f>IF(I29="","",IF(I29&lt;50,'[1]Annex_Rating scale'!$B$3,IF(AND(I29&gt;=50,I29&lt;100),'[1]Annex_Rating scale'!$B$4,IF(I29=100,'[1]Annex_Rating scale'!$B$5,IF(AND(I29&gt;100,I29&lt;150),'[1]Annex_Rating scale'!$B$6,IF(I29&gt;=150,'[1]Annex_Rating scale'!$B$7))))))</f>
        <v/>
      </c>
    </row>
    <row r="30" spans="2:11" x14ac:dyDescent="0.3">
      <c r="B30" s="104"/>
      <c r="C30" s="96"/>
      <c r="D30" s="96"/>
      <c r="E30" s="106"/>
      <c r="F30" s="89" t="str">
        <f>IFERROR(VLOOKUP($D30,'[1]Data Collection'!$D$25:$H$71,5,FALSE),"")</f>
        <v/>
      </c>
      <c r="G30" s="90">
        <v>100</v>
      </c>
      <c r="H30" s="89" t="str">
        <f>IFERROR(VLOOKUP($D30,'[1]Data Collection'!$D$25:$H$71,3,FALSE),"")</f>
        <v/>
      </c>
      <c r="I30" s="91" t="str">
        <f t="shared" si="0"/>
        <v/>
      </c>
      <c r="K30" s="92" t="str">
        <f>IF(I30="","",IF(I30&lt;50,'[1]Annex_Rating scale'!$B$3,IF(AND(I30&gt;=50,I30&lt;100),'[1]Annex_Rating scale'!$B$4,IF(I30=100,'[1]Annex_Rating scale'!$B$5,IF(AND(I30&gt;100,I30&lt;150),'[1]Annex_Rating scale'!$B$6,IF(I30&gt;=150,'[1]Annex_Rating scale'!$B$7))))))</f>
        <v/>
      </c>
    </row>
    <row r="31" spans="2:11" x14ac:dyDescent="0.3">
      <c r="B31" s="104"/>
      <c r="C31" s="96"/>
      <c r="D31" s="96"/>
      <c r="E31" s="106"/>
      <c r="F31" s="89" t="str">
        <f>IFERROR(VLOOKUP($D31,'[1]Data Collection'!$D$25:$H$71,5,FALSE),"")</f>
        <v/>
      </c>
      <c r="G31" s="90">
        <v>100</v>
      </c>
      <c r="H31" s="89" t="str">
        <f>IFERROR(VLOOKUP($D31,'[1]Data Collection'!$D$25:$H$71,3,FALSE),"")</f>
        <v/>
      </c>
      <c r="I31" s="91" t="str">
        <f t="shared" si="0"/>
        <v/>
      </c>
      <c r="K31" s="92" t="str">
        <f>IF(I31="","",IF(I31&lt;50,'[1]Annex_Rating scale'!$B$3,IF(AND(I31&gt;=50,I31&lt;100),'[1]Annex_Rating scale'!$B$4,IF(I31=100,'[1]Annex_Rating scale'!$B$5,IF(AND(I31&gt;100,I31&lt;150),'[1]Annex_Rating scale'!$B$6,IF(I31&gt;=150,'[1]Annex_Rating scale'!$B$7))))))</f>
        <v/>
      </c>
    </row>
    <row r="32" spans="2:11" x14ac:dyDescent="0.3">
      <c r="B32" s="108"/>
      <c r="C32" s="109"/>
      <c r="D32" s="109"/>
      <c r="E32" s="110"/>
      <c r="F32" s="89" t="str">
        <f>IFERROR(VLOOKUP($D32,'[1]Data Collection'!$D$25:$H$71,5,FALSE),"")</f>
        <v/>
      </c>
      <c r="G32" s="90">
        <v>100</v>
      </c>
      <c r="H32" s="89" t="str">
        <f>IFERROR(VLOOKUP($D32,'[1]Data Collection'!$D$25:$H$71,3,FALSE),"")</f>
        <v/>
      </c>
      <c r="I32" s="91" t="str">
        <f t="shared" si="0"/>
        <v/>
      </c>
      <c r="K32" s="92" t="str">
        <f>IF(I32="","",IF(I32&lt;50,'[1]Annex_Rating scale'!$B$3,IF(AND(I32&gt;=50,I32&lt;100),'[1]Annex_Rating scale'!$B$4,IF(I32=100,'[1]Annex_Rating scale'!$B$5,IF(AND(I32&gt;100,I32&lt;150),'[1]Annex_Rating scale'!$B$6,IF(I32&gt;=150,'[1]Annex_Rating scale'!$B$7))))))</f>
        <v/>
      </c>
    </row>
    <row r="33" spans="2:12" x14ac:dyDescent="0.3">
      <c r="I33" s="146"/>
      <c r="J33" s="146"/>
      <c r="K33" s="146"/>
      <c r="L33" s="146"/>
    </row>
    <row r="34" spans="2:12" x14ac:dyDescent="0.3">
      <c r="B34" s="111"/>
      <c r="C34" s="112"/>
      <c r="D34" s="144"/>
      <c r="E34" s="103"/>
      <c r="F34" s="89" t="str">
        <f>IFERROR(VLOOKUP($D34,'[1]Data Collection'!$D$25:$H$71,5,FALSE),"")</f>
        <v/>
      </c>
      <c r="G34" s="90">
        <v>100</v>
      </c>
      <c r="H34" s="89" t="str">
        <f>IFERROR(VLOOKUP($D34,'[1]Data Collection'!$D$25:$H$71,3,FALSE),"")</f>
        <v/>
      </c>
      <c r="I34" s="91" t="str">
        <f t="shared" si="0"/>
        <v/>
      </c>
      <c r="K34" s="92" t="str">
        <f>IF(I34="","",IF(I34&lt;50,'[1]Annex_Rating scale'!$B$3,IF(AND(I34&gt;=50,I34&lt;100),'[1]Annex_Rating scale'!$B$4,IF(I34=100,'[1]Annex_Rating scale'!$B$5,IF(AND(I34&gt;100,I34&lt;150),'[1]Annex_Rating scale'!$B$6,IF(I34&gt;=150,'[1]Annex_Rating scale'!$B$7))))))</f>
        <v/>
      </c>
    </row>
    <row r="35" spans="2:12" x14ac:dyDescent="0.3">
      <c r="B35" s="113"/>
      <c r="C35" s="96"/>
      <c r="D35" s="145"/>
      <c r="E35" s="106"/>
      <c r="F35" s="89" t="str">
        <f>IFERROR(VLOOKUP($D35,'[1]Data Collection'!$D$25:$H$71,5,FALSE),"")</f>
        <v/>
      </c>
      <c r="G35" s="90">
        <v>100</v>
      </c>
      <c r="H35" s="89" t="str">
        <f>IFERROR(VLOOKUP($D35,'[1]Data Collection'!$D$25:$H$71,3,FALSE),"")</f>
        <v/>
      </c>
      <c r="I35" s="91" t="str">
        <f t="shared" si="0"/>
        <v/>
      </c>
      <c r="K35" s="92" t="str">
        <f>IF(I35="","",IF(I35&lt;50,'[1]Annex_Rating scale'!$B$3,IF(AND(I35&gt;=50,I35&lt;100),'[1]Annex_Rating scale'!$B$4,IF(I35=100,'[1]Annex_Rating scale'!$B$5,IF(AND(I35&gt;100,I35&lt;150),'[1]Annex_Rating scale'!$B$6,IF(I35&gt;=150,'[1]Annex_Rating scale'!$B$7))))))</f>
        <v/>
      </c>
    </row>
    <row r="36" spans="2:12" x14ac:dyDescent="0.3">
      <c r="B36" s="113"/>
      <c r="C36" s="96"/>
      <c r="D36" s="145"/>
      <c r="E36" s="106"/>
      <c r="F36" s="89" t="str">
        <f>IFERROR(VLOOKUP($D36,'[1]Data Collection'!$D$25:$H$71,5,FALSE),"")</f>
        <v/>
      </c>
      <c r="G36" s="90">
        <v>100</v>
      </c>
      <c r="H36" s="89" t="str">
        <f>IFERROR(VLOOKUP($D36,'[1]Data Collection'!$D$25:$H$71,3,FALSE),"")</f>
        <v/>
      </c>
      <c r="I36" s="91" t="str">
        <f t="shared" si="0"/>
        <v/>
      </c>
      <c r="K36" s="92" t="str">
        <f>IF(I36="","",IF(I36&lt;50,'[1]Annex_Rating scale'!$B$3,IF(AND(I36&gt;=50,I36&lt;100),'[1]Annex_Rating scale'!$B$4,IF(I36=100,'[1]Annex_Rating scale'!$B$5,IF(AND(I36&gt;100,I36&lt;150),'[1]Annex_Rating scale'!$B$6,IF(I36&gt;=150,'[1]Annex_Rating scale'!$B$7))))))</f>
        <v/>
      </c>
    </row>
    <row r="37" spans="2:12" x14ac:dyDescent="0.3">
      <c r="B37" s="113"/>
      <c r="C37" s="96"/>
      <c r="D37" s="145"/>
      <c r="E37" s="106"/>
      <c r="F37" s="89" t="str">
        <f>IFERROR(VLOOKUP($D37,'[1]Data Collection'!$D$25:$H$71,5,FALSE),"")</f>
        <v/>
      </c>
      <c r="G37" s="90">
        <v>100</v>
      </c>
      <c r="H37" s="89" t="str">
        <f>IFERROR(VLOOKUP($D37,'[1]Data Collection'!$D$25:$H$71,3,FALSE),"")</f>
        <v/>
      </c>
      <c r="I37" s="91" t="str">
        <f t="shared" si="0"/>
        <v/>
      </c>
      <c r="K37" s="92" t="str">
        <f>IF(I37="","",IF(I37&lt;50,'[1]Annex_Rating scale'!$B$3,IF(AND(I37&gt;=50,I37&lt;100),'[1]Annex_Rating scale'!$B$4,IF(I37=100,'[1]Annex_Rating scale'!$B$5,IF(AND(I37&gt;100,I37&lt;150),'[1]Annex_Rating scale'!$B$6,IF(I37&gt;=150,'[1]Annex_Rating scale'!$B$7))))))</f>
        <v/>
      </c>
    </row>
    <row r="38" spans="2:12" x14ac:dyDescent="0.3">
      <c r="B38" s="113"/>
      <c r="C38" s="96"/>
      <c r="D38" s="96"/>
      <c r="E38" s="106"/>
      <c r="F38" s="89" t="str">
        <f>IFERROR(VLOOKUP($D38,'[1]Data Collection'!$D$25:$H$71,5,FALSE),"")</f>
        <v/>
      </c>
      <c r="G38" s="90">
        <v>100</v>
      </c>
      <c r="H38" s="89" t="str">
        <f>IFERROR(VLOOKUP($D38,'[1]Data Collection'!$D$25:$H$71,3,FALSE),"")</f>
        <v/>
      </c>
      <c r="I38" s="91" t="str">
        <f t="shared" si="0"/>
        <v/>
      </c>
      <c r="K38" s="92" t="str">
        <f>IF(I38="","",IF(I38&lt;50,'[1]Annex_Rating scale'!$B$3,IF(AND(I38&gt;=50,I38&lt;100),'[1]Annex_Rating scale'!$B$4,IF(I38=100,'[1]Annex_Rating scale'!$B$5,IF(AND(I38&gt;100,I38&lt;150),'[1]Annex_Rating scale'!$B$6,IF(I38&gt;=150,'[1]Annex_Rating scale'!$B$7))))))</f>
        <v/>
      </c>
    </row>
    <row r="39" spans="2:12" x14ac:dyDescent="0.3">
      <c r="B39" s="113"/>
      <c r="C39" s="96"/>
      <c r="D39" s="96"/>
      <c r="E39" s="106"/>
      <c r="F39" s="89" t="str">
        <f>IFERROR(VLOOKUP($D39,'[1]Data Collection'!$D$25:$H$71,5,FALSE),"")</f>
        <v/>
      </c>
      <c r="G39" s="90">
        <v>100</v>
      </c>
      <c r="H39" s="89" t="str">
        <f>IFERROR(VLOOKUP($D39,'[1]Data Collection'!$D$25:$H$71,3,FALSE),"")</f>
        <v/>
      </c>
      <c r="I39" s="91" t="str">
        <f t="shared" si="0"/>
        <v/>
      </c>
      <c r="K39" s="92" t="str">
        <f>IF(I39="","",IF(I39&lt;50,'[1]Annex_Rating scale'!$B$3,IF(AND(I39&gt;=50,I39&lt;100),'[1]Annex_Rating scale'!$B$4,IF(I39=100,'[1]Annex_Rating scale'!$B$5,IF(AND(I39&gt;100,I39&lt;150),'[1]Annex_Rating scale'!$B$6,IF(I39&gt;=150,'[1]Annex_Rating scale'!$B$7))))))</f>
        <v/>
      </c>
    </row>
    <row r="40" spans="2:12" x14ac:dyDescent="0.3">
      <c r="B40" s="114"/>
      <c r="C40" s="96"/>
      <c r="D40" s="96"/>
      <c r="E40" s="106"/>
      <c r="F40" s="89" t="str">
        <f>IFERROR(VLOOKUP($D40,'[1]Data Collection'!$D$25:$H$71,5,FALSE),"")</f>
        <v/>
      </c>
      <c r="G40" s="90">
        <v>100</v>
      </c>
      <c r="H40" s="89" t="str">
        <f>IFERROR(VLOOKUP($D40,'[1]Data Collection'!$D$25:$H$71,3,FALSE),"")</f>
        <v/>
      </c>
      <c r="I40" s="91" t="str">
        <f t="shared" si="0"/>
        <v/>
      </c>
      <c r="K40" s="92" t="str">
        <f>IF(I40="","",IF(I40&lt;50,'[1]Annex_Rating scale'!$B$3,IF(AND(I40&gt;=50,I40&lt;100),'[1]Annex_Rating scale'!$B$4,IF(I40=100,'[1]Annex_Rating scale'!$B$5,IF(AND(I40&gt;100,I40&lt;150),'[1]Annex_Rating scale'!$B$6,IF(I40&gt;=150,'[1]Annex_Rating scale'!$B$7))))))</f>
        <v/>
      </c>
    </row>
    <row r="41" spans="2:12" x14ac:dyDescent="0.3">
      <c r="B41" s="114" t="s">
        <v>75</v>
      </c>
      <c r="C41" s="96"/>
      <c r="D41" s="96"/>
      <c r="E41" s="106"/>
      <c r="F41" s="89" t="str">
        <f>IFERROR(VLOOKUP($D41,'[1]Data Collection'!$D$25:$H$71,5,FALSE),"")</f>
        <v/>
      </c>
      <c r="G41" s="90">
        <v>100</v>
      </c>
      <c r="H41" s="89" t="str">
        <f>IFERROR(VLOOKUP($D41,'[1]Data Collection'!$D$25:$H$71,3,FALSE),"")</f>
        <v/>
      </c>
      <c r="I41" s="91" t="str">
        <f t="shared" si="0"/>
        <v/>
      </c>
      <c r="K41" s="92" t="str">
        <f>IF(I41="","",IF(I41&lt;50,'[1]Annex_Rating scale'!$B$3,IF(AND(I41&gt;=50,I41&lt;100),'[1]Annex_Rating scale'!$B$4,IF(I41=100,'[1]Annex_Rating scale'!$B$5,IF(AND(I41&gt;100,I41&lt;150),'[1]Annex_Rating scale'!$B$6,IF(I41&gt;=150,'[1]Annex_Rating scale'!$B$7))))))</f>
        <v/>
      </c>
    </row>
    <row r="42" spans="2:12" x14ac:dyDescent="0.3">
      <c r="B42" s="113"/>
      <c r="C42" s="96"/>
      <c r="D42" s="96"/>
      <c r="E42" s="106"/>
      <c r="F42" s="89" t="str">
        <f>IFERROR(VLOOKUP($D42,'[1]Data Collection'!$D$25:$H$71,5,FALSE),"")</f>
        <v/>
      </c>
      <c r="G42" s="90">
        <v>100</v>
      </c>
      <c r="H42" s="89" t="str">
        <f>IFERROR(VLOOKUP($D42,'[1]Data Collection'!$D$25:$H$71,3,FALSE),"")</f>
        <v/>
      </c>
      <c r="I42" s="91" t="str">
        <f t="shared" si="0"/>
        <v/>
      </c>
      <c r="K42" s="92" t="str">
        <f>IF(I42="","",IF(I42&lt;50,'[1]Annex_Rating scale'!$B$3,IF(AND(I42&gt;=50,I42&lt;100),'[1]Annex_Rating scale'!$B$4,IF(I42=100,'[1]Annex_Rating scale'!$B$5,IF(AND(I42&gt;100,I42&lt;150),'[1]Annex_Rating scale'!$B$6,IF(I42&gt;=150,'[1]Annex_Rating scale'!$B$7))))))</f>
        <v/>
      </c>
    </row>
    <row r="43" spans="2:12" x14ac:dyDescent="0.3">
      <c r="B43" s="113"/>
      <c r="C43" s="96"/>
      <c r="D43" s="96"/>
      <c r="E43" s="106"/>
      <c r="F43" s="89" t="str">
        <f>IFERROR(VLOOKUP($D43,'[1]Data Collection'!$D$25:$H$71,5,FALSE),"")</f>
        <v/>
      </c>
      <c r="G43" s="90">
        <v>100</v>
      </c>
      <c r="H43" s="89" t="str">
        <f>IFERROR(VLOOKUP($D43,'[1]Data Collection'!$D$25:$H$71,3,FALSE),"")</f>
        <v/>
      </c>
      <c r="I43" s="91" t="str">
        <f t="shared" si="0"/>
        <v/>
      </c>
      <c r="K43" s="92" t="str">
        <f>IF(I43="","",IF(I43&lt;50,'[1]Annex_Rating scale'!$B$3,IF(AND(I43&gt;=50,I43&lt;100),'[1]Annex_Rating scale'!$B$4,IF(I43=100,'[1]Annex_Rating scale'!$B$5,IF(AND(I43&gt;100,I43&lt;150),'[1]Annex_Rating scale'!$B$6,IF(I43&gt;=150,'[1]Annex_Rating scale'!$B$7))))))</f>
        <v/>
      </c>
    </row>
    <row r="44" spans="2:12" x14ac:dyDescent="0.3">
      <c r="B44" s="114"/>
      <c r="C44" s="96"/>
      <c r="D44" s="96"/>
      <c r="E44" s="106"/>
      <c r="F44" s="89" t="str">
        <f>IFERROR(VLOOKUP($D44,'[1]Data Collection'!$D$25:$H$71,5,FALSE),"")</f>
        <v/>
      </c>
      <c r="G44" s="90">
        <v>100</v>
      </c>
      <c r="H44" s="89" t="str">
        <f>IFERROR(VLOOKUP($D44,'[1]Data Collection'!$D$25:$H$71,3,FALSE),"")</f>
        <v/>
      </c>
      <c r="I44" s="91" t="str">
        <f t="shared" si="0"/>
        <v/>
      </c>
      <c r="K44" s="92" t="str">
        <f>IF(I44="","",IF(I44&lt;50,'[1]Annex_Rating scale'!$B$3,IF(AND(I44&gt;=50,I44&lt;100),'[1]Annex_Rating scale'!$B$4,IF(I44=100,'[1]Annex_Rating scale'!$B$5,IF(AND(I44&gt;100,I44&lt;150),'[1]Annex_Rating scale'!$B$6,IF(I44&gt;=150,'[1]Annex_Rating scale'!$B$7))))))</f>
        <v/>
      </c>
    </row>
    <row r="45" spans="2:12" x14ac:dyDescent="0.3">
      <c r="B45" s="113"/>
      <c r="C45" s="96"/>
      <c r="D45" s="96"/>
      <c r="E45" s="106"/>
      <c r="F45" s="89" t="str">
        <f>IFERROR(VLOOKUP($D45,'[1]Data Collection'!$D$25:$H$71,5,FALSE),"")</f>
        <v/>
      </c>
      <c r="G45" s="90">
        <v>100</v>
      </c>
      <c r="H45" s="89" t="str">
        <f>IFERROR(VLOOKUP($D45,'[1]Data Collection'!$D$25:$H$71,3,FALSE),"")</f>
        <v/>
      </c>
      <c r="I45" s="91" t="str">
        <f t="shared" si="0"/>
        <v/>
      </c>
      <c r="K45" s="92" t="str">
        <f>IF(I45="","",IF(I45&lt;50,'[1]Annex_Rating scale'!$B$3,IF(AND(I45&gt;=50,I45&lt;100),'[1]Annex_Rating scale'!$B$4,IF(I45=100,'[1]Annex_Rating scale'!$B$5,IF(AND(I45&gt;100,I45&lt;150),'[1]Annex_Rating scale'!$B$6,IF(I45&gt;=150,'[1]Annex_Rating scale'!$B$7))))))</f>
        <v/>
      </c>
    </row>
    <row r="46" spans="2:12" x14ac:dyDescent="0.3">
      <c r="B46" s="113"/>
      <c r="C46" s="96"/>
      <c r="D46" s="96"/>
      <c r="E46" s="106"/>
      <c r="F46" s="89" t="str">
        <f>IFERROR(VLOOKUP($D46,'[1]Data Collection'!$D$25:$H$71,5,FALSE),"")</f>
        <v/>
      </c>
      <c r="G46" s="90">
        <v>100</v>
      </c>
      <c r="H46" s="89" t="str">
        <f>IFERROR(VLOOKUP($D46,'[1]Data Collection'!$D$25:$H$71,3,FALSE),"")</f>
        <v/>
      </c>
      <c r="I46" s="91" t="str">
        <f t="shared" si="0"/>
        <v/>
      </c>
      <c r="K46" s="92" t="str">
        <f>IF(I46="","",IF(I46&lt;50,'[1]Annex_Rating scale'!$B$3,IF(AND(I46&gt;=50,I46&lt;100),'[1]Annex_Rating scale'!$B$4,IF(I46=100,'[1]Annex_Rating scale'!$B$5,IF(AND(I46&gt;100,I46&lt;150),'[1]Annex_Rating scale'!$B$6,IF(I46&gt;=150,'[1]Annex_Rating scale'!$B$7))))))</f>
        <v/>
      </c>
    </row>
    <row r="47" spans="2:12" x14ac:dyDescent="0.3">
      <c r="B47" s="113"/>
      <c r="C47" s="96"/>
      <c r="D47" s="96"/>
      <c r="E47" s="106"/>
      <c r="F47" s="89" t="str">
        <f>IFERROR(VLOOKUP($D47,'[1]Data Collection'!$D$25:$H$71,5,FALSE),"")</f>
        <v/>
      </c>
      <c r="G47" s="90">
        <v>100</v>
      </c>
      <c r="H47" s="89" t="str">
        <f>IFERROR(VLOOKUP($D47,'[1]Data Collection'!$D$25:$H$71,3,FALSE),"")</f>
        <v/>
      </c>
      <c r="I47" s="91" t="str">
        <f t="shared" si="0"/>
        <v/>
      </c>
      <c r="K47" s="92" t="str">
        <f>IF(I47="","",IF(I47&lt;50,'[1]Annex_Rating scale'!$B$3,IF(AND(I47&gt;=50,I47&lt;100),'[1]Annex_Rating scale'!$B$4,IF(I47=100,'[1]Annex_Rating scale'!$B$5,IF(AND(I47&gt;100,I47&lt;150),'[1]Annex_Rating scale'!$B$6,IF(I47&gt;=150,'[1]Annex_Rating scale'!$B$7))))))</f>
        <v/>
      </c>
    </row>
    <row r="48" spans="2:12" x14ac:dyDescent="0.3">
      <c r="B48" s="115"/>
      <c r="C48" s="109"/>
      <c r="D48" s="109"/>
      <c r="E48" s="110"/>
      <c r="F48" s="89" t="str">
        <f>IFERROR(VLOOKUP($D48,'[1]Data Collection'!$D$25:$H$71,5,FALSE),"")</f>
        <v/>
      </c>
      <c r="G48" s="90">
        <v>100</v>
      </c>
      <c r="H48" s="89" t="str">
        <f>IFERROR(VLOOKUP($D48,'[1]Data Collection'!$D$25:$H$71,3,FALSE),"")</f>
        <v/>
      </c>
      <c r="I48" s="91" t="str">
        <f t="shared" si="0"/>
        <v/>
      </c>
      <c r="K48" s="92" t="str">
        <f>IF(I48="","",IF(I48&lt;50,'[1]Annex_Rating scale'!$B$3,IF(AND(I48&gt;=50,I48&lt;100),'[1]Annex_Rating scale'!$B$4,IF(I48=100,'[1]Annex_Rating scale'!$B$5,IF(AND(I48&gt;100,I48&lt;150),'[1]Annex_Rating scale'!$B$6,IF(I48&gt;=150,'[1]Annex_Rating scale'!$B$7))))))</f>
        <v/>
      </c>
    </row>
    <row r="52" spans="2:11" x14ac:dyDescent="0.3">
      <c r="F52" s="169" t="str">
        <f>"Naturalness check of "&amp;'[1]Processing Steps'!C16</f>
        <v>Naturalness check of Y</v>
      </c>
      <c r="G52" s="169"/>
      <c r="H52" s="169"/>
      <c r="I52" s="169"/>
    </row>
    <row r="54" spans="2:11" x14ac:dyDescent="0.3">
      <c r="F54" s="160" t="s">
        <v>171</v>
      </c>
      <c r="G54" s="161"/>
      <c r="H54" s="162" t="s">
        <v>158</v>
      </c>
      <c r="I54" s="160"/>
    </row>
    <row r="55" spans="2:11" ht="28.8" x14ac:dyDescent="0.3">
      <c r="B55" s="80" t="s">
        <v>0</v>
      </c>
      <c r="C55" s="80" t="s">
        <v>1</v>
      </c>
      <c r="D55" s="80" t="s">
        <v>2</v>
      </c>
      <c r="E55" s="80" t="s">
        <v>91</v>
      </c>
      <c r="F55" s="81" t="s">
        <v>173</v>
      </c>
      <c r="G55" s="81" t="s">
        <v>174</v>
      </c>
      <c r="H55" s="81" t="s">
        <v>173</v>
      </c>
      <c r="I55" s="81" t="s">
        <v>174</v>
      </c>
      <c r="K55" s="82" t="s">
        <v>159</v>
      </c>
    </row>
    <row r="56" spans="2:11" x14ac:dyDescent="0.3">
      <c r="B56" s="101"/>
      <c r="C56" s="112"/>
      <c r="D56" s="144"/>
      <c r="E56" s="103"/>
      <c r="F56" s="89" t="str">
        <f>IFERROR(VLOOKUP($D56,'[1]Data Collection'!$D$25:$H$71,5,FALSE),"")</f>
        <v/>
      </c>
      <c r="G56" s="90">
        <v>100</v>
      </c>
      <c r="H56" s="89" t="str">
        <f>IFERROR(VLOOKUP($D56,'[1]Data Collection'!$D$25:$H$71,4,FALSE),"")</f>
        <v/>
      </c>
      <c r="I56" s="91" t="str">
        <f t="shared" ref="I56:I70" si="1">IFERROR(G56*H56/F56,"")</f>
        <v/>
      </c>
      <c r="K56" s="92" t="str">
        <f>IF(I56="","",IF(I56&lt;50,'[1]Annex_Rating scale'!$B$3,IF(AND(I56&gt;=50,I56&lt;100),'[1]Annex_Rating scale'!$B$4,IF(I56=100,'[1]Annex_Rating scale'!$B$5,IF(AND(I56&gt;100,I56&lt;150),'[1]Annex_Rating scale'!$B$6,IF(I56&gt;=150,'[1]Annex_Rating scale'!$B$7))))))</f>
        <v/>
      </c>
    </row>
    <row r="57" spans="2:11" x14ac:dyDescent="0.3">
      <c r="B57" s="104"/>
      <c r="C57" s="96"/>
      <c r="D57" s="145"/>
      <c r="E57" s="106"/>
      <c r="F57" s="89" t="str">
        <f>IFERROR(VLOOKUP($D57,'[1]Data Collection'!$D$25:$H$71,5,FALSE),"")</f>
        <v/>
      </c>
      <c r="G57" s="90">
        <v>100</v>
      </c>
      <c r="H57" s="89" t="str">
        <f>IFERROR(VLOOKUP($D57,'[1]Data Collection'!$D$25:$H$71,4,FALSE),"")</f>
        <v/>
      </c>
      <c r="I57" s="91" t="str">
        <f t="shared" si="1"/>
        <v/>
      </c>
      <c r="K57" s="92" t="str">
        <f>IF(I57="","",IF(I57&lt;50,'[1]Annex_Rating scale'!$B$3,IF(AND(I57&gt;=50,I57&lt;100),'[1]Annex_Rating scale'!$B$4,IF(I57=100,'[1]Annex_Rating scale'!$B$5,IF(AND(I57&gt;100,I57&lt;150),'[1]Annex_Rating scale'!$B$6,IF(I57&gt;=150,'[1]Annex_Rating scale'!$B$7))))))</f>
        <v/>
      </c>
    </row>
    <row r="58" spans="2:11" x14ac:dyDescent="0.3">
      <c r="B58" s="104"/>
      <c r="C58" s="96"/>
      <c r="D58" s="145"/>
      <c r="E58" s="106"/>
      <c r="F58" s="89" t="str">
        <f>IFERROR(VLOOKUP($D58,'[1]Data Collection'!$D$25:$H$71,5,FALSE),"")</f>
        <v/>
      </c>
      <c r="G58" s="90">
        <v>100</v>
      </c>
      <c r="H58" s="89" t="str">
        <f>IFERROR(VLOOKUP($D58,'[1]Data Collection'!$D$25:$H$71,4,FALSE),"")</f>
        <v/>
      </c>
      <c r="I58" s="91" t="str">
        <f t="shared" si="1"/>
        <v/>
      </c>
      <c r="K58" s="92" t="str">
        <f>IF(I58="","",IF(I58&lt;50,'[1]Annex_Rating scale'!$B$3,IF(AND(I58&gt;=50,I58&lt;100),'[1]Annex_Rating scale'!$B$4,IF(I58=100,'[1]Annex_Rating scale'!$B$5,IF(AND(I58&gt;100,I58&lt;150),'[1]Annex_Rating scale'!$B$6,IF(I58&gt;=150,'[1]Annex_Rating scale'!$B$7))))))</f>
        <v/>
      </c>
    </row>
    <row r="59" spans="2:11" x14ac:dyDescent="0.3">
      <c r="B59" s="104"/>
      <c r="C59" s="96"/>
      <c r="D59" s="145"/>
      <c r="E59" s="106"/>
      <c r="F59" s="89" t="str">
        <f>IFERROR(VLOOKUP($D59,'[1]Data Collection'!$D$25:$H$71,5,FALSE),"")</f>
        <v/>
      </c>
      <c r="G59" s="90">
        <v>100</v>
      </c>
      <c r="H59" s="89" t="str">
        <f>IFERROR(VLOOKUP($D59,'[1]Data Collection'!$D$25:$H$71,4,FALSE),"")</f>
        <v/>
      </c>
      <c r="I59" s="91" t="str">
        <f t="shared" si="1"/>
        <v/>
      </c>
      <c r="K59" s="92" t="str">
        <f>IF(I59="","",IF(I59&lt;50,'[1]Annex_Rating scale'!$B$3,IF(AND(I59&gt;=50,I59&lt;100),'[1]Annex_Rating scale'!$B$4,IF(I59=100,'[1]Annex_Rating scale'!$B$5,IF(AND(I59&gt;100,I59&lt;150),'[1]Annex_Rating scale'!$B$6,IF(I59&gt;=150,'[1]Annex_Rating scale'!$B$7))))))</f>
        <v/>
      </c>
    </row>
    <row r="60" spans="2:11" x14ac:dyDescent="0.3">
      <c r="B60" s="104"/>
      <c r="C60" s="96"/>
      <c r="D60" s="145"/>
      <c r="E60" s="106"/>
      <c r="F60" s="89" t="str">
        <f>IFERROR(VLOOKUP($D60,'[1]Data Collection'!$D$25:$H$71,5,FALSE),"")</f>
        <v/>
      </c>
      <c r="G60" s="90">
        <v>100</v>
      </c>
      <c r="H60" s="89" t="str">
        <f>IFERROR(VLOOKUP($D60,'[1]Data Collection'!$D$25:$H$71,4,FALSE),"")</f>
        <v/>
      </c>
      <c r="I60" s="91" t="str">
        <f t="shared" si="1"/>
        <v/>
      </c>
      <c r="K60" s="92" t="str">
        <f>IF(I60="","",IF(I60&lt;50,'[1]Annex_Rating scale'!$B$3,IF(AND(I60&gt;=50,I60&lt;100),'[1]Annex_Rating scale'!$B$4,IF(I60=100,'[1]Annex_Rating scale'!$B$5,IF(AND(I60&gt;100,I60&lt;150),'[1]Annex_Rating scale'!$B$6,IF(I60&gt;=150,'[1]Annex_Rating scale'!$B$7))))))</f>
        <v/>
      </c>
    </row>
    <row r="61" spans="2:11" x14ac:dyDescent="0.3">
      <c r="B61" s="107"/>
      <c r="C61" s="96"/>
      <c r="D61" s="145"/>
      <c r="E61" s="106"/>
      <c r="F61" s="89" t="str">
        <f>IFERROR(VLOOKUP($D61,'[1]Data Collection'!$D$25:$H$71,5,FALSE),"")</f>
        <v/>
      </c>
      <c r="G61" s="90">
        <v>100</v>
      </c>
      <c r="H61" s="89" t="str">
        <f>IFERROR(VLOOKUP($D61,'[1]Data Collection'!$D$25:$H$71,4,FALSE),"")</f>
        <v/>
      </c>
      <c r="I61" s="91" t="str">
        <f t="shared" si="1"/>
        <v/>
      </c>
      <c r="K61" s="92" t="str">
        <f>IF(I61="","",IF(I61&lt;50,'[1]Annex_Rating scale'!$B$3,IF(AND(I61&gt;=50,I61&lt;100),'[1]Annex_Rating scale'!$B$4,IF(I61=100,'[1]Annex_Rating scale'!$B$5,IF(AND(I61&gt;100,I61&lt;150),'[1]Annex_Rating scale'!$B$6,IF(I61&gt;=150,'[1]Annex_Rating scale'!$B$7))))))</f>
        <v/>
      </c>
    </row>
    <row r="62" spans="2:11" x14ac:dyDescent="0.3">
      <c r="B62" s="107"/>
      <c r="C62" s="96"/>
      <c r="D62" s="145"/>
      <c r="E62" s="106"/>
      <c r="F62" s="89" t="str">
        <f>IFERROR(VLOOKUP($D62,'[1]Data Collection'!$D$25:$H$71,5,FALSE),"")</f>
        <v/>
      </c>
      <c r="G62" s="90">
        <v>100</v>
      </c>
      <c r="H62" s="89" t="str">
        <f>IFERROR(VLOOKUP($D62,'[1]Data Collection'!$D$25:$H$71,4,FALSE),"")</f>
        <v/>
      </c>
      <c r="I62" s="91" t="str">
        <f t="shared" si="1"/>
        <v/>
      </c>
      <c r="K62" s="92" t="str">
        <f>IF(I62="","",IF(I62&lt;50,'[1]Annex_Rating scale'!$B$3,IF(AND(I62&gt;=50,I62&lt;100),'[1]Annex_Rating scale'!$B$4,IF(I62=100,'[1]Annex_Rating scale'!$B$5,IF(AND(I62&gt;100,I62&lt;150),'[1]Annex_Rating scale'!$B$6,IF(I62&gt;=150,'[1]Annex_Rating scale'!$B$7))))))</f>
        <v/>
      </c>
    </row>
    <row r="63" spans="2:11" x14ac:dyDescent="0.3">
      <c r="B63" s="107" t="s">
        <v>32</v>
      </c>
      <c r="C63" s="96"/>
      <c r="D63" s="96"/>
      <c r="E63" s="106"/>
      <c r="F63" s="89" t="str">
        <f>IFERROR(VLOOKUP($D63,'[1]Data Collection'!$D$25:$H$71,5,FALSE),"")</f>
        <v/>
      </c>
      <c r="G63" s="90">
        <v>100</v>
      </c>
      <c r="H63" s="89" t="str">
        <f>IFERROR(VLOOKUP($D63,'[1]Data Collection'!$D$25:$H$71,4,FALSE),"")</f>
        <v/>
      </c>
      <c r="I63" s="91" t="str">
        <f t="shared" si="1"/>
        <v/>
      </c>
      <c r="K63" s="92" t="str">
        <f>IF(I63="","",IF(I63&lt;50,'[1]Annex_Rating scale'!$B$3,IF(AND(I63&gt;=50,I63&lt;100),'[1]Annex_Rating scale'!$B$4,IF(I63=100,'[1]Annex_Rating scale'!$B$5,IF(AND(I63&gt;100,I63&lt;150),'[1]Annex_Rating scale'!$B$6,IF(I63&gt;=150,'[1]Annex_Rating scale'!$B$7))))))</f>
        <v/>
      </c>
    </row>
    <row r="64" spans="2:11" x14ac:dyDescent="0.3">
      <c r="B64" s="107"/>
      <c r="C64" s="96"/>
      <c r="D64" s="96"/>
      <c r="E64" s="106"/>
      <c r="F64" s="89" t="str">
        <f>IFERROR(VLOOKUP($D64,'[1]Data Collection'!$D$25:$H$71,5,FALSE),"")</f>
        <v/>
      </c>
      <c r="G64" s="90">
        <v>100</v>
      </c>
      <c r="H64" s="89" t="str">
        <f>IFERROR(VLOOKUP($D64,'[1]Data Collection'!$D$25:$H$71,4,FALSE),"")</f>
        <v/>
      </c>
      <c r="I64" s="91" t="str">
        <f t="shared" si="1"/>
        <v/>
      </c>
      <c r="K64" s="92" t="str">
        <f>IF(I64="","",IF(I64&lt;50,'[1]Annex_Rating scale'!$B$3,IF(AND(I64&gt;=50,I64&lt;100),'[1]Annex_Rating scale'!$B$4,IF(I64=100,'[1]Annex_Rating scale'!$B$5,IF(AND(I64&gt;100,I64&lt;150),'[1]Annex_Rating scale'!$B$6,IF(I64&gt;=150,'[1]Annex_Rating scale'!$B$7))))))</f>
        <v/>
      </c>
    </row>
    <row r="65" spans="2:11" x14ac:dyDescent="0.3">
      <c r="B65" s="107"/>
      <c r="C65" s="96"/>
      <c r="D65" s="96"/>
      <c r="E65" s="106"/>
      <c r="F65" s="89" t="str">
        <f>IFERROR(VLOOKUP($D65,'[1]Data Collection'!$D$25:$H$71,5,FALSE),"")</f>
        <v/>
      </c>
      <c r="G65" s="90">
        <v>100</v>
      </c>
      <c r="H65" s="89" t="str">
        <f>IFERROR(VLOOKUP($D65,'[1]Data Collection'!$D$25:$H$71,4,FALSE),"")</f>
        <v/>
      </c>
      <c r="I65" s="91" t="str">
        <f t="shared" si="1"/>
        <v/>
      </c>
      <c r="K65" s="92" t="str">
        <f>IF(I65="","",IF(I65&lt;50,'[1]Annex_Rating scale'!$B$3,IF(AND(I65&gt;=50,I65&lt;100),'[1]Annex_Rating scale'!$B$4,IF(I65=100,'[1]Annex_Rating scale'!$B$5,IF(AND(I65&gt;100,I65&lt;150),'[1]Annex_Rating scale'!$B$6,IF(I65&gt;=150,'[1]Annex_Rating scale'!$B$7))))))</f>
        <v/>
      </c>
    </row>
    <row r="66" spans="2:11" x14ac:dyDescent="0.3">
      <c r="B66" s="104"/>
      <c r="C66" s="96"/>
      <c r="D66" s="96"/>
      <c r="E66" s="106"/>
      <c r="F66" s="89" t="str">
        <f>IFERROR(VLOOKUP($D66,'[1]Data Collection'!$D$25:$H$71,5,FALSE),"")</f>
        <v/>
      </c>
      <c r="G66" s="90">
        <v>100</v>
      </c>
      <c r="H66" s="89" t="str">
        <f>IFERROR(VLOOKUP($D66,'[1]Data Collection'!$D$25:$H$71,4,FALSE),"")</f>
        <v/>
      </c>
      <c r="I66" s="91" t="str">
        <f t="shared" si="1"/>
        <v/>
      </c>
      <c r="K66" s="92" t="str">
        <f>IF(I66="","",IF(I66&lt;50,'[1]Annex_Rating scale'!$B$3,IF(AND(I66&gt;=50,I66&lt;100),'[1]Annex_Rating scale'!$B$4,IF(I66=100,'[1]Annex_Rating scale'!$B$5,IF(AND(I66&gt;100,I66&lt;150),'[1]Annex_Rating scale'!$B$6,IF(I66&gt;=150,'[1]Annex_Rating scale'!$B$7))))))</f>
        <v/>
      </c>
    </row>
    <row r="67" spans="2:11" x14ac:dyDescent="0.3">
      <c r="B67" s="104"/>
      <c r="C67" s="96"/>
      <c r="D67" s="96"/>
      <c r="E67" s="106"/>
      <c r="F67" s="89" t="str">
        <f>IFERROR(VLOOKUP($D67,'[1]Data Collection'!$D$25:$H$71,5,FALSE),"")</f>
        <v/>
      </c>
      <c r="G67" s="90">
        <v>100</v>
      </c>
      <c r="H67" s="89" t="str">
        <f>IFERROR(VLOOKUP($D67,'[1]Data Collection'!$D$25:$H$71,4,FALSE),"")</f>
        <v/>
      </c>
      <c r="I67" s="91" t="str">
        <f t="shared" si="1"/>
        <v/>
      </c>
      <c r="K67" s="92" t="str">
        <f>IF(I67="","",IF(I67&lt;50,'[1]Annex_Rating scale'!$B$3,IF(AND(I67&gt;=50,I67&lt;100),'[1]Annex_Rating scale'!$B$4,IF(I67=100,'[1]Annex_Rating scale'!$B$5,IF(AND(I67&gt;100,I67&lt;150),'[1]Annex_Rating scale'!$B$6,IF(I67&gt;=150,'[1]Annex_Rating scale'!$B$7))))))</f>
        <v/>
      </c>
    </row>
    <row r="68" spans="2:11" x14ac:dyDescent="0.3">
      <c r="B68" s="104"/>
      <c r="C68" s="96"/>
      <c r="D68" s="96"/>
      <c r="E68" s="106"/>
      <c r="F68" s="89" t="str">
        <f>IFERROR(VLOOKUP($D68,'[1]Data Collection'!$D$25:$H$71,5,FALSE),"")</f>
        <v/>
      </c>
      <c r="G68" s="90">
        <v>100</v>
      </c>
      <c r="H68" s="89" t="str">
        <f>IFERROR(VLOOKUP($D68,'[1]Data Collection'!$D$25:$H$71,4,FALSE),"")</f>
        <v/>
      </c>
      <c r="I68" s="91" t="str">
        <f t="shared" si="1"/>
        <v/>
      </c>
      <c r="K68" s="92" t="str">
        <f>IF(I68="","",IF(I68&lt;50,'[1]Annex_Rating scale'!$B$3,IF(AND(I68&gt;=50,I68&lt;100),'[1]Annex_Rating scale'!$B$4,IF(I68=100,'[1]Annex_Rating scale'!$B$5,IF(AND(I68&gt;100,I68&lt;150),'[1]Annex_Rating scale'!$B$6,IF(I68&gt;=150,'[1]Annex_Rating scale'!$B$7))))))</f>
        <v/>
      </c>
    </row>
    <row r="69" spans="2:11" x14ac:dyDescent="0.3">
      <c r="B69" s="104"/>
      <c r="C69" s="96"/>
      <c r="D69" s="96"/>
      <c r="E69" s="106"/>
      <c r="F69" s="89" t="str">
        <f>IFERROR(VLOOKUP($D69,'[1]Data Collection'!$D$25:$H$71,5,FALSE),"")</f>
        <v/>
      </c>
      <c r="G69" s="90">
        <v>100</v>
      </c>
      <c r="H69" s="89" t="str">
        <f>IFERROR(VLOOKUP($D69,'[1]Data Collection'!$D$25:$H$71,4,FALSE),"")</f>
        <v/>
      </c>
      <c r="I69" s="91" t="str">
        <f t="shared" si="1"/>
        <v/>
      </c>
      <c r="K69" s="92" t="str">
        <f>IF(I69="","",IF(I69&lt;50,'[1]Annex_Rating scale'!$B$3,IF(AND(I69&gt;=50,I69&lt;100),'[1]Annex_Rating scale'!$B$4,IF(I69=100,'[1]Annex_Rating scale'!$B$5,IF(AND(I69&gt;100,I69&lt;150),'[1]Annex_Rating scale'!$B$6,IF(I69&gt;=150,'[1]Annex_Rating scale'!$B$7))))))</f>
        <v/>
      </c>
    </row>
    <row r="70" spans="2:11" x14ac:dyDescent="0.3">
      <c r="B70" s="108"/>
      <c r="C70" s="109"/>
      <c r="D70" s="109"/>
      <c r="E70" s="110"/>
      <c r="F70" s="89" t="str">
        <f>IFERROR(VLOOKUP($D70,'[1]Data Collection'!$D$25:$H$71,5,FALSE),"")</f>
        <v/>
      </c>
      <c r="G70" s="90">
        <v>100</v>
      </c>
      <c r="H70" s="89" t="str">
        <f>IFERROR(VLOOKUP($D70,'[1]Data Collection'!$D$25:$H$71,4,FALSE),"")</f>
        <v/>
      </c>
      <c r="I70" s="91" t="str">
        <f t="shared" si="1"/>
        <v/>
      </c>
      <c r="K70" s="92" t="str">
        <f>IF(I70="","",IF(I70&lt;50,'[1]Annex_Rating scale'!$B$3,IF(AND(I70&gt;=50,I70&lt;100),'[1]Annex_Rating scale'!$B$4,IF(I70=100,'[1]Annex_Rating scale'!$B$5,IF(AND(I70&gt;100,I70&lt;150),'[1]Annex_Rating scale'!$B$6,IF(I70&gt;=150,'[1]Annex_Rating scale'!$B$7))))))</f>
        <v/>
      </c>
    </row>
    <row r="71" spans="2:11" x14ac:dyDescent="0.3">
      <c r="I71" s="146"/>
    </row>
    <row r="72" spans="2:11" x14ac:dyDescent="0.3">
      <c r="B72" s="111"/>
      <c r="C72" s="112"/>
      <c r="D72" s="144"/>
      <c r="E72" s="103"/>
      <c r="F72" s="89" t="str">
        <f>IFERROR(VLOOKUP($D72,'[1]Data Collection'!$D$25:$H$71,5,FALSE),"")</f>
        <v/>
      </c>
      <c r="G72" s="90">
        <v>100</v>
      </c>
      <c r="H72" s="89" t="str">
        <f>IFERROR(VLOOKUP($D72,'[1]Data Collection'!$D$25:$H$71,4,FALSE),"")</f>
        <v/>
      </c>
      <c r="I72" s="91" t="str">
        <f t="shared" ref="I72:I86" si="2">IFERROR(G72*H72/F72,"")</f>
        <v/>
      </c>
      <c r="K72" s="92" t="str">
        <f>IF(I72="","",IF(I72&lt;50,'[1]Annex_Rating scale'!$B$3,IF(AND(I72&gt;=50,I72&lt;100),'[1]Annex_Rating scale'!$B$4,IF(I72=100,'[1]Annex_Rating scale'!$B$5,IF(AND(I72&gt;100,I72&lt;150),'[1]Annex_Rating scale'!$B$6,IF(I72&gt;=150,'[1]Annex_Rating scale'!$B$7))))))</f>
        <v/>
      </c>
    </row>
    <row r="73" spans="2:11" x14ac:dyDescent="0.3">
      <c r="B73" s="113"/>
      <c r="C73" s="96"/>
      <c r="D73" s="145"/>
      <c r="E73" s="106"/>
      <c r="F73" s="89" t="str">
        <f>IFERROR(VLOOKUP($D73,'[1]Data Collection'!$D$25:$H$71,5,FALSE),"")</f>
        <v/>
      </c>
      <c r="G73" s="90">
        <v>100</v>
      </c>
      <c r="H73" s="89" t="str">
        <f>IFERROR(VLOOKUP($D73,'[1]Data Collection'!$D$25:$H$71,4,FALSE),"")</f>
        <v/>
      </c>
      <c r="I73" s="91" t="str">
        <f t="shared" si="2"/>
        <v/>
      </c>
      <c r="K73" s="92" t="str">
        <f>IF(I73="","",IF(I73&lt;50,'[1]Annex_Rating scale'!$B$3,IF(AND(I73&gt;=50,I73&lt;100),'[1]Annex_Rating scale'!$B$4,IF(I73=100,'[1]Annex_Rating scale'!$B$5,IF(AND(I73&gt;100,I73&lt;150),'[1]Annex_Rating scale'!$B$6,IF(I73&gt;=150,'[1]Annex_Rating scale'!$B$7))))))</f>
        <v/>
      </c>
    </row>
    <row r="74" spans="2:11" x14ac:dyDescent="0.3">
      <c r="B74" s="113"/>
      <c r="C74" s="96"/>
      <c r="D74" s="145"/>
      <c r="E74" s="106"/>
      <c r="F74" s="89" t="str">
        <f>IFERROR(VLOOKUP($D74,'[1]Data Collection'!$D$25:$H$71,5,FALSE),"")</f>
        <v/>
      </c>
      <c r="G74" s="90">
        <v>100</v>
      </c>
      <c r="H74" s="89" t="str">
        <f>IFERROR(VLOOKUP($D74,'[1]Data Collection'!$D$25:$H$71,4,FALSE),"")</f>
        <v/>
      </c>
      <c r="I74" s="91" t="str">
        <f t="shared" si="2"/>
        <v/>
      </c>
      <c r="K74" s="92" t="str">
        <f>IF(I74="","",IF(I74&lt;50,'[1]Annex_Rating scale'!$B$3,IF(AND(I74&gt;=50,I74&lt;100),'[1]Annex_Rating scale'!$B$4,IF(I74=100,'[1]Annex_Rating scale'!$B$5,IF(AND(I74&gt;100,I74&lt;150),'[1]Annex_Rating scale'!$B$6,IF(I74&gt;=150,'[1]Annex_Rating scale'!$B$7))))))</f>
        <v/>
      </c>
    </row>
    <row r="75" spans="2:11" x14ac:dyDescent="0.3">
      <c r="B75" s="113"/>
      <c r="C75" s="96"/>
      <c r="D75" s="145"/>
      <c r="E75" s="106"/>
      <c r="F75" s="89" t="str">
        <f>IFERROR(VLOOKUP($D75,'[1]Data Collection'!$D$25:$H$71,5,FALSE),"")</f>
        <v/>
      </c>
      <c r="G75" s="90">
        <v>100</v>
      </c>
      <c r="H75" s="89" t="str">
        <f>IFERROR(VLOOKUP($D75,'[1]Data Collection'!$D$25:$H$71,4,FALSE),"")</f>
        <v/>
      </c>
      <c r="I75" s="91" t="str">
        <f t="shared" si="2"/>
        <v/>
      </c>
      <c r="K75" s="92" t="str">
        <f>IF(I75="","",IF(I75&lt;50,'[1]Annex_Rating scale'!$B$3,IF(AND(I75&gt;=50,I75&lt;100),'[1]Annex_Rating scale'!$B$4,IF(I75=100,'[1]Annex_Rating scale'!$B$5,IF(AND(I75&gt;100,I75&lt;150),'[1]Annex_Rating scale'!$B$6,IF(I75&gt;=150,'[1]Annex_Rating scale'!$B$7))))))</f>
        <v/>
      </c>
    </row>
    <row r="76" spans="2:11" x14ac:dyDescent="0.3">
      <c r="B76" s="113"/>
      <c r="C76" s="96"/>
      <c r="D76" s="96"/>
      <c r="E76" s="106"/>
      <c r="F76" s="89" t="str">
        <f>IFERROR(VLOOKUP($D76,'[1]Data Collection'!$D$25:$H$71,5,FALSE),"")</f>
        <v/>
      </c>
      <c r="G76" s="90">
        <v>100</v>
      </c>
      <c r="H76" s="89" t="str">
        <f>IFERROR(VLOOKUP($D76,'[1]Data Collection'!$D$25:$H$71,4,FALSE),"")</f>
        <v/>
      </c>
      <c r="I76" s="91" t="str">
        <f t="shared" si="2"/>
        <v/>
      </c>
      <c r="K76" s="92" t="str">
        <f>IF(I76="","",IF(I76&lt;50,'[1]Annex_Rating scale'!$B$3,IF(AND(I76&gt;=50,I76&lt;100),'[1]Annex_Rating scale'!$B$4,IF(I76=100,'[1]Annex_Rating scale'!$B$5,IF(AND(I76&gt;100,I76&lt;150),'[1]Annex_Rating scale'!$B$6,IF(I76&gt;=150,'[1]Annex_Rating scale'!$B$7))))))</f>
        <v/>
      </c>
    </row>
    <row r="77" spans="2:11" x14ac:dyDescent="0.3">
      <c r="B77" s="113"/>
      <c r="C77" s="96"/>
      <c r="D77" s="96"/>
      <c r="E77" s="106"/>
      <c r="F77" s="89" t="str">
        <f>IFERROR(VLOOKUP($D77,'[1]Data Collection'!$D$25:$H$71,5,FALSE),"")</f>
        <v/>
      </c>
      <c r="G77" s="90">
        <v>100</v>
      </c>
      <c r="H77" s="89" t="str">
        <f>IFERROR(VLOOKUP($D77,'[1]Data Collection'!$D$25:$H$71,4,FALSE),"")</f>
        <v/>
      </c>
      <c r="I77" s="91" t="str">
        <f t="shared" si="2"/>
        <v/>
      </c>
      <c r="K77" s="92" t="str">
        <f>IF(I77="","",IF(I77&lt;50,'[1]Annex_Rating scale'!$B$3,IF(AND(I77&gt;=50,I77&lt;100),'[1]Annex_Rating scale'!$B$4,IF(I77=100,'[1]Annex_Rating scale'!$B$5,IF(AND(I77&gt;100,I77&lt;150),'[1]Annex_Rating scale'!$B$6,IF(I77&gt;=150,'[1]Annex_Rating scale'!$B$7))))))</f>
        <v/>
      </c>
    </row>
    <row r="78" spans="2:11" x14ac:dyDescent="0.3">
      <c r="B78" s="114"/>
      <c r="C78" s="96"/>
      <c r="D78" s="96"/>
      <c r="E78" s="106"/>
      <c r="F78" s="89" t="str">
        <f>IFERROR(VLOOKUP($D78,'[1]Data Collection'!$D$25:$H$71,5,FALSE),"")</f>
        <v/>
      </c>
      <c r="G78" s="90">
        <v>100</v>
      </c>
      <c r="H78" s="89" t="str">
        <f>IFERROR(VLOOKUP($D78,'[1]Data Collection'!$D$25:$H$71,4,FALSE),"")</f>
        <v/>
      </c>
      <c r="I78" s="91" t="str">
        <f t="shared" si="2"/>
        <v/>
      </c>
      <c r="K78" s="92" t="str">
        <f>IF(I78="","",IF(I78&lt;50,'[1]Annex_Rating scale'!$B$3,IF(AND(I78&gt;=50,I78&lt;100),'[1]Annex_Rating scale'!$B$4,IF(I78=100,'[1]Annex_Rating scale'!$B$5,IF(AND(I78&gt;100,I78&lt;150),'[1]Annex_Rating scale'!$B$6,IF(I78&gt;=150,'[1]Annex_Rating scale'!$B$7))))))</f>
        <v/>
      </c>
    </row>
    <row r="79" spans="2:11" x14ac:dyDescent="0.3">
      <c r="B79" s="114" t="s">
        <v>75</v>
      </c>
      <c r="C79" s="96"/>
      <c r="D79" s="96"/>
      <c r="E79" s="106"/>
      <c r="F79" s="89" t="str">
        <f>IFERROR(VLOOKUP($D79,'[1]Data Collection'!$D$25:$H$71,5,FALSE),"")</f>
        <v/>
      </c>
      <c r="G79" s="90">
        <v>100</v>
      </c>
      <c r="H79" s="89" t="str">
        <f>IFERROR(VLOOKUP($D79,'[1]Data Collection'!$D$25:$H$71,4,FALSE),"")</f>
        <v/>
      </c>
      <c r="I79" s="91" t="str">
        <f t="shared" si="2"/>
        <v/>
      </c>
      <c r="K79" s="92" t="str">
        <f>IF(I79="","",IF(I79&lt;50,'[1]Annex_Rating scale'!$B$3,IF(AND(I79&gt;=50,I79&lt;100),'[1]Annex_Rating scale'!$B$4,IF(I79=100,'[1]Annex_Rating scale'!$B$5,IF(AND(I79&gt;100,I79&lt;150),'[1]Annex_Rating scale'!$B$6,IF(I79&gt;=150,'[1]Annex_Rating scale'!$B$7))))))</f>
        <v/>
      </c>
    </row>
    <row r="80" spans="2:11" x14ac:dyDescent="0.3">
      <c r="B80" s="113"/>
      <c r="C80" s="96"/>
      <c r="D80" s="96"/>
      <c r="E80" s="106"/>
      <c r="F80" s="89" t="str">
        <f>IFERROR(VLOOKUP($D80,'[1]Data Collection'!$D$25:$H$71,5,FALSE),"")</f>
        <v/>
      </c>
      <c r="G80" s="90">
        <v>100</v>
      </c>
      <c r="H80" s="89" t="str">
        <f>IFERROR(VLOOKUP($D80,'[1]Data Collection'!$D$25:$H$71,4,FALSE),"")</f>
        <v/>
      </c>
      <c r="I80" s="91" t="str">
        <f t="shared" si="2"/>
        <v/>
      </c>
      <c r="K80" s="92" t="str">
        <f>IF(I80="","",IF(I80&lt;50,'[1]Annex_Rating scale'!$B$3,IF(AND(I80&gt;=50,I80&lt;100),'[1]Annex_Rating scale'!$B$4,IF(I80=100,'[1]Annex_Rating scale'!$B$5,IF(AND(I80&gt;100,I80&lt;150),'[1]Annex_Rating scale'!$B$6,IF(I80&gt;=150,'[1]Annex_Rating scale'!$B$7))))))</f>
        <v/>
      </c>
    </row>
    <row r="81" spans="2:11" x14ac:dyDescent="0.3">
      <c r="B81" s="113"/>
      <c r="C81" s="96"/>
      <c r="D81" s="96"/>
      <c r="E81" s="106"/>
      <c r="F81" s="89" t="str">
        <f>IFERROR(VLOOKUP($D81,'[1]Data Collection'!$D$25:$H$71,5,FALSE),"")</f>
        <v/>
      </c>
      <c r="G81" s="90">
        <v>100</v>
      </c>
      <c r="H81" s="89" t="str">
        <f>IFERROR(VLOOKUP($D81,'[1]Data Collection'!$D$25:$H$71,4,FALSE),"")</f>
        <v/>
      </c>
      <c r="I81" s="91" t="str">
        <f t="shared" si="2"/>
        <v/>
      </c>
      <c r="K81" s="92" t="str">
        <f>IF(I81="","",IF(I81&lt;50,'[1]Annex_Rating scale'!$B$3,IF(AND(I81&gt;=50,I81&lt;100),'[1]Annex_Rating scale'!$B$4,IF(I81=100,'[1]Annex_Rating scale'!$B$5,IF(AND(I81&gt;100,I81&lt;150),'[1]Annex_Rating scale'!$B$6,IF(I81&gt;=150,'[1]Annex_Rating scale'!$B$7))))))</f>
        <v/>
      </c>
    </row>
    <row r="82" spans="2:11" x14ac:dyDescent="0.3">
      <c r="B82" s="114"/>
      <c r="C82" s="96"/>
      <c r="D82" s="96"/>
      <c r="E82" s="106"/>
      <c r="F82" s="89" t="str">
        <f>IFERROR(VLOOKUP($D82,'[1]Data Collection'!$D$25:$H$71,5,FALSE),"")</f>
        <v/>
      </c>
      <c r="G82" s="90">
        <v>100</v>
      </c>
      <c r="H82" s="89" t="str">
        <f>IFERROR(VLOOKUP($D82,'[1]Data Collection'!$D$25:$H$71,4,FALSE),"")</f>
        <v/>
      </c>
      <c r="I82" s="91" t="str">
        <f t="shared" si="2"/>
        <v/>
      </c>
      <c r="K82" s="92" t="str">
        <f>IF(I82="","",IF(I82&lt;50,'[1]Annex_Rating scale'!$B$3,IF(AND(I82&gt;=50,I82&lt;100),'[1]Annex_Rating scale'!$B$4,IF(I82=100,'[1]Annex_Rating scale'!$B$5,IF(AND(I82&gt;100,I82&lt;150),'[1]Annex_Rating scale'!$B$6,IF(I82&gt;=150,'[1]Annex_Rating scale'!$B$7))))))</f>
        <v/>
      </c>
    </row>
    <row r="83" spans="2:11" x14ac:dyDescent="0.3">
      <c r="B83" s="113"/>
      <c r="C83" s="96"/>
      <c r="D83" s="96"/>
      <c r="E83" s="106"/>
      <c r="F83" s="89" t="str">
        <f>IFERROR(VLOOKUP($D83,'[1]Data Collection'!$D$25:$H$71,5,FALSE),"")</f>
        <v/>
      </c>
      <c r="G83" s="90">
        <v>100</v>
      </c>
      <c r="H83" s="89" t="str">
        <f>IFERROR(VLOOKUP($D83,'[1]Data Collection'!$D$25:$H$71,4,FALSE),"")</f>
        <v/>
      </c>
      <c r="I83" s="91" t="str">
        <f t="shared" si="2"/>
        <v/>
      </c>
      <c r="K83" s="92" t="str">
        <f>IF(I83="","",IF(I83&lt;50,'[1]Annex_Rating scale'!$B$3,IF(AND(I83&gt;=50,I83&lt;100),'[1]Annex_Rating scale'!$B$4,IF(I83=100,'[1]Annex_Rating scale'!$B$5,IF(AND(I83&gt;100,I83&lt;150),'[1]Annex_Rating scale'!$B$6,IF(I83&gt;=150,'[1]Annex_Rating scale'!$B$7))))))</f>
        <v/>
      </c>
    </row>
    <row r="84" spans="2:11" x14ac:dyDescent="0.3">
      <c r="B84" s="113"/>
      <c r="C84" s="96"/>
      <c r="D84" s="96"/>
      <c r="E84" s="106"/>
      <c r="F84" s="89" t="str">
        <f>IFERROR(VLOOKUP($D84,'[1]Data Collection'!$D$25:$H$71,5,FALSE),"")</f>
        <v/>
      </c>
      <c r="G84" s="90">
        <v>100</v>
      </c>
      <c r="H84" s="89" t="str">
        <f>IFERROR(VLOOKUP($D84,'[1]Data Collection'!$D$25:$H$71,4,FALSE),"")</f>
        <v/>
      </c>
      <c r="I84" s="91" t="str">
        <f t="shared" si="2"/>
        <v/>
      </c>
      <c r="K84" s="92" t="str">
        <f>IF(I84="","",IF(I84&lt;50,'[1]Annex_Rating scale'!$B$3,IF(AND(I84&gt;=50,I84&lt;100),'[1]Annex_Rating scale'!$B$4,IF(I84=100,'[1]Annex_Rating scale'!$B$5,IF(AND(I84&gt;100,I84&lt;150),'[1]Annex_Rating scale'!$B$6,IF(I84&gt;=150,'[1]Annex_Rating scale'!$B$7))))))</f>
        <v/>
      </c>
    </row>
    <row r="85" spans="2:11" x14ac:dyDescent="0.3">
      <c r="B85" s="113"/>
      <c r="C85" s="96"/>
      <c r="D85" s="96"/>
      <c r="E85" s="106"/>
      <c r="F85" s="89" t="str">
        <f>IFERROR(VLOOKUP($D85,'[1]Data Collection'!$D$25:$H$71,5,FALSE),"")</f>
        <v/>
      </c>
      <c r="G85" s="90">
        <v>100</v>
      </c>
      <c r="H85" s="89" t="str">
        <f>IFERROR(VLOOKUP($D85,'[1]Data Collection'!$D$25:$H$71,4,FALSE),"")</f>
        <v/>
      </c>
      <c r="I85" s="91" t="str">
        <f t="shared" si="2"/>
        <v/>
      </c>
      <c r="K85" s="92" t="str">
        <f>IF(I85="","",IF(I85&lt;50,'[1]Annex_Rating scale'!$B$3,IF(AND(I85&gt;=50,I85&lt;100),'[1]Annex_Rating scale'!$B$4,IF(I85=100,'[1]Annex_Rating scale'!$B$5,IF(AND(I85&gt;100,I85&lt;150),'[1]Annex_Rating scale'!$B$6,IF(I85&gt;=150,'[1]Annex_Rating scale'!$B$7))))))</f>
        <v/>
      </c>
    </row>
    <row r="86" spans="2:11" x14ac:dyDescent="0.3">
      <c r="B86" s="115"/>
      <c r="C86" s="109"/>
      <c r="D86" s="109"/>
      <c r="E86" s="110"/>
      <c r="F86" s="89" t="str">
        <f>IFERROR(VLOOKUP($D86,'[1]Data Collection'!$D$25:$H$71,5,FALSE),"")</f>
        <v/>
      </c>
      <c r="G86" s="90">
        <v>100</v>
      </c>
      <c r="H86" s="89" t="str">
        <f>IFERROR(VLOOKUP($D86,'[1]Data Collection'!$D$25:$H$71,4,FALSE),"")</f>
        <v/>
      </c>
      <c r="I86" s="91" t="str">
        <f t="shared" si="2"/>
        <v/>
      </c>
      <c r="K86" s="92" t="str">
        <f>IF(I86="","",IF(I86&lt;50,'[1]Annex_Rating scale'!$B$3,IF(AND(I86&gt;=50,I86&lt;100),'[1]Annex_Rating scale'!$B$4,IF(I86=100,'[1]Annex_Rating scale'!$B$5,IF(AND(I86&gt;100,I86&lt;150),'[1]Annex_Rating scale'!$B$6,IF(I86&gt;=150,'[1]Annex_Rating scale'!$B$7))))))</f>
        <v/>
      </c>
    </row>
  </sheetData>
  <mergeCells count="6">
    <mergeCell ref="F14:I14"/>
    <mergeCell ref="F16:G16"/>
    <mergeCell ref="H16:I16"/>
    <mergeCell ref="F52:I52"/>
    <mergeCell ref="F54:G54"/>
    <mergeCell ref="H54:I54"/>
  </mergeCells>
  <hyperlinks>
    <hyperlink ref="K17" location="'Annex_Rating scale'!A1" display="Rating scale" xr:uid="{DDB873AF-4697-4949-8572-66CA7F69B4AF}"/>
    <hyperlink ref="K55" location="'Annex_Rating scale'!A1" display="Rating scale" xr:uid="{11B4CCFA-3961-446D-9DB1-17A30B9A7595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3424-46FF-40F6-93DB-FD43933D6B30}">
  <sheetPr>
    <tabColor theme="5" tint="-0.249977111117893"/>
  </sheetPr>
  <dimension ref="B2:J93"/>
  <sheetViews>
    <sheetView zoomScale="85" zoomScaleNormal="85" workbookViewId="0">
      <selection activeCell="H83" sqref="H79:H83"/>
    </sheetView>
  </sheetViews>
  <sheetFormatPr defaultColWidth="11.44140625" defaultRowHeight="14.4" x14ac:dyDescent="0.3"/>
  <cols>
    <col min="1" max="1" width="11.44140625" style="1"/>
    <col min="2" max="2" width="39.33203125" style="1" customWidth="1"/>
    <col min="3" max="5" width="30.33203125" style="1" customWidth="1"/>
    <col min="6" max="9" width="31.109375" style="1" customWidth="1"/>
    <col min="10" max="10" width="21.88671875" style="1" customWidth="1"/>
    <col min="11" max="16384" width="11.44140625" style="1"/>
  </cols>
  <sheetData>
    <row r="2" spans="2:10" x14ac:dyDescent="0.3">
      <c r="B2" s="38" t="s">
        <v>104</v>
      </c>
      <c r="C2" s="30"/>
      <c r="D2" s="30"/>
      <c r="E2" s="30"/>
      <c r="F2" s="30"/>
      <c r="G2" s="30"/>
      <c r="H2" s="30"/>
      <c r="I2" s="30"/>
      <c r="J2" s="31"/>
    </row>
    <row r="3" spans="2:10" x14ac:dyDescent="0.3">
      <c r="B3" s="62" t="s">
        <v>160</v>
      </c>
      <c r="C3" s="61"/>
      <c r="D3" s="33"/>
      <c r="E3" s="33"/>
      <c r="F3" s="33"/>
      <c r="G3" s="33"/>
      <c r="H3" s="33"/>
      <c r="I3" s="33"/>
      <c r="J3" s="34"/>
    </row>
    <row r="4" spans="2:10" x14ac:dyDescent="0.3">
      <c r="B4" s="62" t="s">
        <v>161</v>
      </c>
      <c r="C4" s="61"/>
      <c r="D4" s="33"/>
      <c r="E4" s="33"/>
      <c r="F4" s="33"/>
      <c r="G4" s="33"/>
      <c r="H4" s="33"/>
      <c r="I4" s="33"/>
      <c r="J4" s="34"/>
    </row>
    <row r="5" spans="2:10" x14ac:dyDescent="0.3">
      <c r="B5" s="62" t="s">
        <v>162</v>
      </c>
      <c r="C5" s="61"/>
      <c r="D5" s="33"/>
      <c r="E5" s="33"/>
      <c r="F5" s="33"/>
      <c r="G5" s="33"/>
      <c r="H5" s="33"/>
      <c r="I5" s="33"/>
      <c r="J5" s="34"/>
    </row>
    <row r="6" spans="2:10" x14ac:dyDescent="0.3">
      <c r="B6" s="62" t="s">
        <v>163</v>
      </c>
      <c r="C6" s="61"/>
      <c r="D6" s="33"/>
      <c r="E6" s="33"/>
      <c r="F6" s="33"/>
      <c r="G6" s="33"/>
      <c r="H6" s="33"/>
      <c r="I6" s="33"/>
      <c r="J6" s="34"/>
    </row>
    <row r="7" spans="2:10" ht="14.25" customHeight="1" x14ac:dyDescent="0.3">
      <c r="B7" s="35"/>
      <c r="C7" s="36"/>
      <c r="D7" s="36"/>
      <c r="E7" s="36"/>
      <c r="F7" s="36"/>
      <c r="G7" s="36"/>
      <c r="H7" s="36"/>
      <c r="I7" s="36"/>
      <c r="J7" s="37"/>
    </row>
    <row r="9" spans="2:10" ht="15.6" x14ac:dyDescent="0.3">
      <c r="B9" s="78" t="s">
        <v>175</v>
      </c>
    </row>
    <row r="10" spans="2:10" ht="15" thickBot="1" x14ac:dyDescent="0.35"/>
    <row r="11" spans="2:10" x14ac:dyDescent="0.3">
      <c r="B11" s="1" t="s">
        <v>90</v>
      </c>
      <c r="C11" s="24" t="str">
        <f>'[1]Processing Steps'!C8</f>
        <v>AA</v>
      </c>
      <c r="F11" s="170" t="s">
        <v>176</v>
      </c>
      <c r="G11" s="171"/>
    </row>
    <row r="12" spans="2:10" ht="5.25" customHeight="1" x14ac:dyDescent="0.3">
      <c r="F12" s="147"/>
      <c r="G12" s="148"/>
    </row>
    <row r="13" spans="2:10" x14ac:dyDescent="0.3">
      <c r="B13" s="1" t="s">
        <v>90</v>
      </c>
      <c r="C13" s="24" t="str">
        <f>'[1]Processing Steps'!C10</f>
        <v>P</v>
      </c>
      <c r="F13" s="147" t="str">
        <f>B22</f>
        <v>NATURALNESS CHECK for X</v>
      </c>
      <c r="G13" s="149" t="e">
        <f>C22</f>
        <v>#VALUE!</v>
      </c>
    </row>
    <row r="14" spans="2:10" ht="5.25" customHeight="1" x14ac:dyDescent="0.3">
      <c r="F14" s="147"/>
      <c r="G14" s="148"/>
    </row>
    <row r="15" spans="2:10" x14ac:dyDescent="0.3">
      <c r="B15" s="1" t="s">
        <v>93</v>
      </c>
      <c r="C15" s="24" t="str">
        <f>'[1]Processing Steps'!C12</f>
        <v>P0</v>
      </c>
      <c r="F15" s="147" t="str">
        <f>B59</f>
        <v>NATURALNESS CHECK for Y</v>
      </c>
      <c r="G15" s="149" t="e">
        <f>C59</f>
        <v>#VALUE!</v>
      </c>
    </row>
    <row r="16" spans="2:10" ht="5.25" customHeight="1" thickBot="1" x14ac:dyDescent="0.35">
      <c r="F16" s="150"/>
      <c r="G16" s="151"/>
    </row>
    <row r="17" spans="2:10" x14ac:dyDescent="0.3">
      <c r="B17" s="1" t="s">
        <v>100</v>
      </c>
      <c r="C17" s="24" t="str">
        <f>+'[1]Processing Steps'!C14</f>
        <v>X</v>
      </c>
    </row>
    <row r="18" spans="2:10" ht="5.25" customHeight="1" x14ac:dyDescent="0.3"/>
    <row r="19" spans="2:10" x14ac:dyDescent="0.3">
      <c r="B19" s="1" t="s">
        <v>101</v>
      </c>
      <c r="C19" s="24" t="str">
        <f>+'[1]Processing Steps'!C16</f>
        <v>Y</v>
      </c>
    </row>
    <row r="22" spans="2:10" ht="18" x14ac:dyDescent="0.35">
      <c r="B22" s="116" t="str">
        <f>"NATURALNESS CHECK for "&amp;'[1]Processing Steps'!C14</f>
        <v>NATURALNESS CHECK for X</v>
      </c>
      <c r="C22" s="117" t="e">
        <f>SUMPRODUCT(C26:C56,D26:D56)</f>
        <v>#VALUE!</v>
      </c>
    </row>
    <row r="23" spans="2:10" x14ac:dyDescent="0.3">
      <c r="B23" s="118"/>
      <c r="C23" s="119"/>
    </row>
    <row r="25" spans="2:10" x14ac:dyDescent="0.3">
      <c r="B25" s="79" t="s">
        <v>0</v>
      </c>
      <c r="C25" s="79" t="s">
        <v>165</v>
      </c>
      <c r="D25" s="79"/>
      <c r="E25" s="80" t="s">
        <v>1</v>
      </c>
      <c r="F25" s="80" t="s">
        <v>166</v>
      </c>
      <c r="G25" s="80" t="s">
        <v>167</v>
      </c>
      <c r="H25" s="80" t="s">
        <v>2</v>
      </c>
      <c r="I25" s="120" t="s">
        <v>168</v>
      </c>
      <c r="J25" s="80" t="s">
        <v>169</v>
      </c>
    </row>
    <row r="26" spans="2:10" x14ac:dyDescent="0.3">
      <c r="B26" s="101"/>
      <c r="C26" s="163"/>
      <c r="D26" s="166" t="e">
        <f>SUMPRODUCT(F26:F40,G26:G40)</f>
        <v>#VALUE!</v>
      </c>
      <c r="E26" s="102"/>
      <c r="F26" s="136"/>
      <c r="G26" s="137" t="e">
        <f>I26*J26+I27*J27</f>
        <v>#VALUE!</v>
      </c>
      <c r="H26" s="102"/>
      <c r="I26" s="136">
        <v>0.5</v>
      </c>
      <c r="J26" s="138" t="str">
        <f>IFERROR(VLOOKUP(H26,'Naturalness Check_Indic Rating'!$D$18:$K$48,8,FALSE),"")</f>
        <v/>
      </c>
    </row>
    <row r="27" spans="2:10" x14ac:dyDescent="0.3">
      <c r="B27" s="104"/>
      <c r="C27" s="164"/>
      <c r="D27" s="167"/>
      <c r="E27" s="105"/>
      <c r="F27" s="139"/>
      <c r="G27" s="140"/>
      <c r="H27" s="105"/>
      <c r="I27" s="141">
        <v>0.5</v>
      </c>
      <c r="J27" s="125" t="str">
        <f>IFERROR(VLOOKUP(H27,'Naturalness Check_Indic Rating'!$D$18:$K$48,8,FALSE),"")</f>
        <v/>
      </c>
    </row>
    <row r="28" spans="2:10" x14ac:dyDescent="0.3">
      <c r="B28" s="104"/>
      <c r="C28" s="164"/>
      <c r="D28" s="167"/>
      <c r="E28" s="105"/>
      <c r="F28" s="141"/>
      <c r="G28" s="140" t="e">
        <f>I28*J28+I29*J29+I30*J30</f>
        <v>#VALUE!</v>
      </c>
      <c r="H28" s="105"/>
      <c r="I28" s="141">
        <v>0.33</v>
      </c>
      <c r="J28" s="125" t="str">
        <f>IFERROR(VLOOKUP(H28,'Naturalness Check_Indic Rating'!$D$18:$K$48,8,FALSE),"")</f>
        <v/>
      </c>
    </row>
    <row r="29" spans="2:10" x14ac:dyDescent="0.3">
      <c r="B29" s="104"/>
      <c r="C29" s="164"/>
      <c r="D29" s="167"/>
      <c r="E29" s="105"/>
      <c r="F29" s="139"/>
      <c r="G29" s="140"/>
      <c r="H29" s="105"/>
      <c r="I29" s="141">
        <v>0.33</v>
      </c>
      <c r="J29" s="125" t="str">
        <f>IFERROR(VLOOKUP(H29,'Naturalness Check_Indic Rating'!$D$18:$K$48,8,FALSE),"")</f>
        <v/>
      </c>
    </row>
    <row r="30" spans="2:10" x14ac:dyDescent="0.3">
      <c r="B30" s="104"/>
      <c r="C30" s="164"/>
      <c r="D30" s="167"/>
      <c r="E30" s="105"/>
      <c r="F30" s="128"/>
      <c r="G30" s="129"/>
      <c r="H30" s="105"/>
      <c r="I30" s="141">
        <v>0.33</v>
      </c>
      <c r="J30" s="125" t="str">
        <f>IFERROR(VLOOKUP(H30,'Naturalness Check_Indic Rating'!$D$18:$K$48,8,FALSE),"")</f>
        <v/>
      </c>
    </row>
    <row r="31" spans="2:10" x14ac:dyDescent="0.3">
      <c r="B31" s="107"/>
      <c r="C31" s="164"/>
      <c r="D31" s="167"/>
      <c r="E31" s="105"/>
      <c r="F31" s="141"/>
      <c r="G31" s="140" t="e">
        <f>I31*J31+I32*J32</f>
        <v>#VALUE!</v>
      </c>
      <c r="H31" s="105"/>
      <c r="I31" s="141">
        <v>0.5</v>
      </c>
      <c r="J31" s="125" t="str">
        <f>IFERROR(VLOOKUP(H31,'Naturalness Check_Indic Rating'!$D$18:$K$48,8,FALSE),"")</f>
        <v/>
      </c>
    </row>
    <row r="32" spans="2:10" x14ac:dyDescent="0.3">
      <c r="B32" s="107"/>
      <c r="C32" s="164"/>
      <c r="D32" s="167"/>
      <c r="E32" s="105"/>
      <c r="F32" s="128"/>
      <c r="G32" s="129"/>
      <c r="H32" s="105"/>
      <c r="I32" s="141">
        <v>0.5</v>
      </c>
      <c r="J32" s="125" t="str">
        <f>IFERROR(VLOOKUP(H32,'Naturalness Check_Indic Rating'!$D$18:$K$48,8,FALSE),"")</f>
        <v/>
      </c>
    </row>
    <row r="33" spans="2:10" x14ac:dyDescent="0.3">
      <c r="B33" s="107" t="s">
        <v>32</v>
      </c>
      <c r="C33" s="164"/>
      <c r="D33" s="167"/>
      <c r="E33" s="96"/>
      <c r="F33" s="128"/>
      <c r="G33" s="129"/>
      <c r="H33" s="96" t="s">
        <v>178</v>
      </c>
      <c r="I33" s="128"/>
      <c r="J33" s="125" t="str">
        <f>IFERROR(VLOOKUP(H33,'Naturalness Check_Indic Rating'!$D$18:$K$48,8,FALSE),"")</f>
        <v/>
      </c>
    </row>
    <row r="34" spans="2:10" x14ac:dyDescent="0.3">
      <c r="B34" s="107"/>
      <c r="C34" s="164"/>
      <c r="D34" s="167"/>
      <c r="E34" s="96"/>
      <c r="F34" s="128"/>
      <c r="G34" s="129"/>
      <c r="H34" s="96"/>
      <c r="I34" s="128"/>
      <c r="J34" s="125" t="str">
        <f>IFERROR(VLOOKUP(H34,'Naturalness Check_Indic Rating'!$D$18:$K$48,8,FALSE),"")</f>
        <v/>
      </c>
    </row>
    <row r="35" spans="2:10" x14ac:dyDescent="0.3">
      <c r="B35" s="107"/>
      <c r="C35" s="164"/>
      <c r="D35" s="167"/>
      <c r="E35" s="96"/>
      <c r="F35" s="128"/>
      <c r="G35" s="129"/>
      <c r="H35" s="96"/>
      <c r="I35" s="128"/>
      <c r="J35" s="125" t="str">
        <f>IFERROR(VLOOKUP(H35,'Naturalness Check_Indic Rating'!$D$18:$K$48,8,FALSE),"")</f>
        <v/>
      </c>
    </row>
    <row r="36" spans="2:10" x14ac:dyDescent="0.3">
      <c r="B36" s="104"/>
      <c r="C36" s="164"/>
      <c r="D36" s="167"/>
      <c r="E36" s="96"/>
      <c r="F36" s="128"/>
      <c r="G36" s="129"/>
      <c r="H36" s="96"/>
      <c r="I36" s="128"/>
      <c r="J36" s="125" t="str">
        <f>IFERROR(VLOOKUP(H36,'Naturalness Check_Indic Rating'!$D$18:$K$48,8,FALSE),"")</f>
        <v/>
      </c>
    </row>
    <row r="37" spans="2:10" x14ac:dyDescent="0.3">
      <c r="B37" s="104"/>
      <c r="C37" s="164"/>
      <c r="D37" s="167"/>
      <c r="E37" s="96"/>
      <c r="F37" s="128"/>
      <c r="G37" s="129"/>
      <c r="H37" s="96"/>
      <c r="I37" s="128"/>
      <c r="J37" s="125" t="str">
        <f>IFERROR(VLOOKUP(H37,'Naturalness Check_Indic Rating'!$D$18:$K$48,8,FALSE),"")</f>
        <v/>
      </c>
    </row>
    <row r="38" spans="2:10" x14ac:dyDescent="0.3">
      <c r="B38" s="104"/>
      <c r="C38" s="164"/>
      <c r="D38" s="167"/>
      <c r="E38" s="96"/>
      <c r="F38" s="128"/>
      <c r="G38" s="129"/>
      <c r="H38" s="96"/>
      <c r="I38" s="128"/>
      <c r="J38" s="125" t="str">
        <f>IFERROR(VLOOKUP(H38,'Naturalness Check_Indic Rating'!$D$18:$K$48,8,FALSE),"")</f>
        <v/>
      </c>
    </row>
    <row r="39" spans="2:10" x14ac:dyDescent="0.3">
      <c r="B39" s="104"/>
      <c r="C39" s="164"/>
      <c r="D39" s="167"/>
      <c r="E39" s="96"/>
      <c r="F39" s="128"/>
      <c r="G39" s="129"/>
      <c r="H39" s="96"/>
      <c r="I39" s="128"/>
      <c r="J39" s="125" t="str">
        <f>IFERROR(VLOOKUP(H39,'Naturalness Check_Indic Rating'!$D$18:$K$48,8,FALSE),"")</f>
        <v/>
      </c>
    </row>
    <row r="40" spans="2:10" x14ac:dyDescent="0.3">
      <c r="B40" s="108"/>
      <c r="C40" s="165"/>
      <c r="D40" s="168"/>
      <c r="E40" s="109"/>
      <c r="F40" s="142"/>
      <c r="G40" s="143"/>
      <c r="H40" s="109"/>
      <c r="I40" s="142"/>
      <c r="J40" s="134" t="str">
        <f>IFERROR(VLOOKUP(H40,'Naturalness Check_Indic Rating'!$D$18:$K$48,8,FALSE),"")</f>
        <v/>
      </c>
    </row>
    <row r="41" spans="2:10" x14ac:dyDescent="0.3">
      <c r="D41" s="135"/>
      <c r="G41" s="135"/>
      <c r="J41" s="59" t="str">
        <f>IFERROR(VLOOKUP(H41,'Naturalness Check_Indic Rating'!$D$18:$K$48,8,FALSE),"")</f>
        <v/>
      </c>
    </row>
    <row r="42" spans="2:10" x14ac:dyDescent="0.3">
      <c r="B42" s="111"/>
      <c r="C42" s="163"/>
      <c r="D42" s="166" t="e">
        <f>SUMPRODUCT(F42:F56,G42:G56)</f>
        <v>#VALUE!</v>
      </c>
      <c r="E42" s="112"/>
      <c r="F42" s="136"/>
      <c r="G42" s="137" t="e">
        <f>I42*J42+I43*J43+I44*J44+I45*J45</f>
        <v>#VALUE!</v>
      </c>
      <c r="H42" s="102"/>
      <c r="I42" s="136">
        <v>0.25</v>
      </c>
      <c r="J42" s="138" t="str">
        <f>IFERROR(VLOOKUP(H42,'Naturalness Check_Indic Rating'!$D$18:$K$48,8,FALSE),"")</f>
        <v/>
      </c>
    </row>
    <row r="43" spans="2:10" x14ac:dyDescent="0.3">
      <c r="B43" s="113"/>
      <c r="C43" s="164"/>
      <c r="D43" s="167"/>
      <c r="E43" s="96"/>
      <c r="F43" s="128"/>
      <c r="G43" s="129"/>
      <c r="H43" s="105"/>
      <c r="I43" s="152">
        <v>0.25</v>
      </c>
      <c r="J43" s="125" t="str">
        <f>IFERROR(VLOOKUP(H43,'Naturalness Check_Indic Rating'!$D$18:$K$48,8,FALSE),"")</f>
        <v/>
      </c>
    </row>
    <row r="44" spans="2:10" x14ac:dyDescent="0.3">
      <c r="B44" s="113"/>
      <c r="C44" s="164"/>
      <c r="D44" s="167"/>
      <c r="E44" s="96"/>
      <c r="F44" s="128"/>
      <c r="G44" s="129"/>
      <c r="H44" s="105"/>
      <c r="I44" s="152">
        <v>0.25</v>
      </c>
      <c r="J44" s="125" t="str">
        <f>IFERROR(VLOOKUP(H44,'Naturalness Check_Indic Rating'!$D$18:$K$48,8,FALSE),"")</f>
        <v/>
      </c>
    </row>
    <row r="45" spans="2:10" x14ac:dyDescent="0.3">
      <c r="B45" s="113"/>
      <c r="C45" s="164"/>
      <c r="D45" s="167"/>
      <c r="E45" s="96"/>
      <c r="F45" s="128"/>
      <c r="G45" s="129"/>
      <c r="H45" s="105"/>
      <c r="I45" s="152">
        <v>0.25</v>
      </c>
      <c r="J45" s="125" t="str">
        <f>IFERROR(VLOOKUP(H45,'Naturalness Check_Indic Rating'!$D$18:$K$48,8,FALSE),"")</f>
        <v/>
      </c>
    </row>
    <row r="46" spans="2:10" x14ac:dyDescent="0.3">
      <c r="B46" s="113"/>
      <c r="C46" s="164"/>
      <c r="D46" s="167"/>
      <c r="E46" s="96"/>
      <c r="F46" s="128"/>
      <c r="G46" s="129"/>
      <c r="H46" s="96"/>
      <c r="I46" s="128"/>
      <c r="J46" s="125" t="str">
        <f>IFERROR(VLOOKUP(H46,'Naturalness Check_Indic Rating'!$D$18:$K$48,8,FALSE),"")</f>
        <v/>
      </c>
    </row>
    <row r="47" spans="2:10" x14ac:dyDescent="0.3">
      <c r="B47" s="113"/>
      <c r="C47" s="164"/>
      <c r="D47" s="167"/>
      <c r="E47" s="96"/>
      <c r="F47" s="128"/>
      <c r="G47" s="129"/>
      <c r="H47" s="96"/>
      <c r="I47" s="128"/>
      <c r="J47" s="125" t="str">
        <f>IFERROR(VLOOKUP(H47,'Naturalness Check_Indic Rating'!$D$18:$K$48,8,FALSE),"")</f>
        <v/>
      </c>
    </row>
    <row r="48" spans="2:10" x14ac:dyDescent="0.3">
      <c r="B48" s="114"/>
      <c r="C48" s="164"/>
      <c r="D48" s="167"/>
      <c r="E48" s="96"/>
      <c r="F48" s="128"/>
      <c r="G48" s="129"/>
      <c r="H48" s="96"/>
      <c r="I48" s="128"/>
      <c r="J48" s="125" t="str">
        <f>IFERROR(VLOOKUP(H48,'Naturalness Check_Indic Rating'!$D$18:$K$48,8,FALSE),"")</f>
        <v/>
      </c>
    </row>
    <row r="49" spans="2:10" x14ac:dyDescent="0.3">
      <c r="B49" s="114" t="s">
        <v>75</v>
      </c>
      <c r="C49" s="164"/>
      <c r="D49" s="167"/>
      <c r="E49" s="96" t="s">
        <v>177</v>
      </c>
      <c r="F49" s="128"/>
      <c r="G49" s="129"/>
      <c r="H49" s="96" t="s">
        <v>178</v>
      </c>
      <c r="I49" s="128"/>
      <c r="J49" s="125" t="str">
        <f>IFERROR(VLOOKUP(H49,'Naturalness Check_Indic Rating'!$D$18:$K$48,8,FALSE),"")</f>
        <v/>
      </c>
    </row>
    <row r="50" spans="2:10" x14ac:dyDescent="0.3">
      <c r="B50" s="113"/>
      <c r="C50" s="164"/>
      <c r="D50" s="167"/>
      <c r="E50" s="96"/>
      <c r="F50" s="128"/>
      <c r="G50" s="129"/>
      <c r="H50" s="96"/>
      <c r="I50" s="128"/>
      <c r="J50" s="125" t="str">
        <f>IFERROR(VLOOKUP(H50,'Naturalness Check_Indic Rating'!$D$18:$K$48,8,FALSE),"")</f>
        <v/>
      </c>
    </row>
    <row r="51" spans="2:10" x14ac:dyDescent="0.3">
      <c r="B51" s="113"/>
      <c r="C51" s="164"/>
      <c r="D51" s="167"/>
      <c r="E51" s="96"/>
      <c r="F51" s="128"/>
      <c r="G51" s="129"/>
      <c r="H51" s="96"/>
      <c r="I51" s="128"/>
      <c r="J51" s="125" t="str">
        <f>IFERROR(VLOOKUP(H51,'Naturalness Check_Indic Rating'!$D$18:$K$48,8,FALSE),"")</f>
        <v/>
      </c>
    </row>
    <row r="52" spans="2:10" x14ac:dyDescent="0.3">
      <c r="B52" s="114"/>
      <c r="C52" s="164"/>
      <c r="D52" s="167"/>
      <c r="E52" s="96"/>
      <c r="F52" s="128"/>
      <c r="G52" s="129"/>
      <c r="H52" s="96"/>
      <c r="I52" s="128"/>
      <c r="J52" s="125" t="str">
        <f>IFERROR(VLOOKUP(H52,'Naturalness Check_Indic Rating'!$D$18:$K$48,8,FALSE),"")</f>
        <v/>
      </c>
    </row>
    <row r="53" spans="2:10" x14ac:dyDescent="0.3">
      <c r="B53" s="113"/>
      <c r="C53" s="164"/>
      <c r="D53" s="167"/>
      <c r="E53" s="96"/>
      <c r="F53" s="128"/>
      <c r="G53" s="129"/>
      <c r="H53" s="96"/>
      <c r="I53" s="128"/>
      <c r="J53" s="125" t="str">
        <f>IFERROR(VLOOKUP(H53,'Naturalness Check_Indic Rating'!$D$18:$K$48,8,FALSE),"")</f>
        <v/>
      </c>
    </row>
    <row r="54" spans="2:10" x14ac:dyDescent="0.3">
      <c r="B54" s="113"/>
      <c r="C54" s="164"/>
      <c r="D54" s="167"/>
      <c r="E54" s="96"/>
      <c r="F54" s="128"/>
      <c r="G54" s="129"/>
      <c r="H54" s="96"/>
      <c r="I54" s="128"/>
      <c r="J54" s="125" t="str">
        <f>IFERROR(VLOOKUP(H54,'Naturalness Check_Indic Rating'!$D$18:$K$48,8,FALSE),"")</f>
        <v/>
      </c>
    </row>
    <row r="55" spans="2:10" x14ac:dyDescent="0.3">
      <c r="B55" s="113"/>
      <c r="C55" s="164"/>
      <c r="D55" s="167"/>
      <c r="E55" s="96"/>
      <c r="F55" s="128"/>
      <c r="G55" s="129"/>
      <c r="H55" s="96"/>
      <c r="I55" s="128"/>
      <c r="J55" s="125" t="str">
        <f>IFERROR(VLOOKUP(H55,'Naturalness Check_Indic Rating'!$D$18:$K$48,8,FALSE),"")</f>
        <v/>
      </c>
    </row>
    <row r="56" spans="2:10" x14ac:dyDescent="0.3">
      <c r="B56" s="115"/>
      <c r="C56" s="165"/>
      <c r="D56" s="168"/>
      <c r="E56" s="109"/>
      <c r="F56" s="142"/>
      <c r="G56" s="143"/>
      <c r="H56" s="109"/>
      <c r="I56" s="142"/>
      <c r="J56" s="134" t="str">
        <f>IFERROR(VLOOKUP(H56,'Naturalness Check_Indic Rating'!$D$18:$K$48,8,FALSE),"")</f>
        <v/>
      </c>
    </row>
    <row r="59" spans="2:10" ht="18" x14ac:dyDescent="0.35">
      <c r="B59" s="116" t="str">
        <f>"NATURALNESS CHECK for "&amp;'[1]Processing Steps'!C16</f>
        <v>NATURALNESS CHECK for Y</v>
      </c>
      <c r="C59" s="117" t="e">
        <f>SUMPRODUCT(C63:C93,D63:D93)</f>
        <v>#VALUE!</v>
      </c>
    </row>
    <row r="60" spans="2:10" x14ac:dyDescent="0.3">
      <c r="B60" s="118"/>
      <c r="C60" s="119"/>
    </row>
    <row r="62" spans="2:10" x14ac:dyDescent="0.3">
      <c r="B62" s="79" t="s">
        <v>0</v>
      </c>
      <c r="C62" s="79" t="s">
        <v>165</v>
      </c>
      <c r="D62" s="79"/>
      <c r="E62" s="80" t="s">
        <v>1</v>
      </c>
      <c r="F62" s="80" t="s">
        <v>166</v>
      </c>
      <c r="G62" s="80" t="s">
        <v>167</v>
      </c>
      <c r="H62" s="80" t="s">
        <v>2</v>
      </c>
      <c r="I62" s="120" t="s">
        <v>168</v>
      </c>
      <c r="J62" s="80" t="s">
        <v>169</v>
      </c>
    </row>
    <row r="63" spans="2:10" x14ac:dyDescent="0.3">
      <c r="B63" s="101"/>
      <c r="C63" s="163"/>
      <c r="D63" s="166" t="e">
        <f>SUMPRODUCT(F63:F77,G63:G77)</f>
        <v>#VALUE!</v>
      </c>
      <c r="E63" s="102"/>
      <c r="F63" s="136"/>
      <c r="G63" s="137" t="e">
        <f>I63*J63+I64*J64</f>
        <v>#VALUE!</v>
      </c>
      <c r="H63" s="102"/>
      <c r="I63" s="136">
        <v>0.5</v>
      </c>
      <c r="J63" s="138" t="str">
        <f>IFERROR(VLOOKUP(H63,'Naturalness Check_Indic Rating'!$D$56:$K$86,8,FALSE),"")</f>
        <v/>
      </c>
    </row>
    <row r="64" spans="2:10" x14ac:dyDescent="0.3">
      <c r="B64" s="104"/>
      <c r="C64" s="164"/>
      <c r="D64" s="167"/>
      <c r="E64" s="105"/>
      <c r="F64" s="139"/>
      <c r="G64" s="140"/>
      <c r="H64" s="105"/>
      <c r="I64" s="141">
        <v>0.5</v>
      </c>
      <c r="J64" s="125" t="str">
        <f>IFERROR(VLOOKUP(H64,'Naturalness Check_Indic Rating'!$D$56:$K$86,8,FALSE),"")</f>
        <v/>
      </c>
    </row>
    <row r="65" spans="2:10" x14ac:dyDescent="0.3">
      <c r="B65" s="104"/>
      <c r="C65" s="164"/>
      <c r="D65" s="167"/>
      <c r="E65" s="105"/>
      <c r="F65" s="141"/>
      <c r="G65" s="140" t="e">
        <f>I65*J65+I66*J66+I67*J67</f>
        <v>#VALUE!</v>
      </c>
      <c r="H65" s="105"/>
      <c r="I65" s="141">
        <v>0.33</v>
      </c>
      <c r="J65" s="125" t="str">
        <f>IFERROR(VLOOKUP(H65,'Naturalness Check_Indic Rating'!$D$56:$K$86,8,FALSE),"")</f>
        <v/>
      </c>
    </row>
    <row r="66" spans="2:10" x14ac:dyDescent="0.3">
      <c r="B66" s="104"/>
      <c r="C66" s="164"/>
      <c r="D66" s="167"/>
      <c r="E66" s="105"/>
      <c r="F66" s="139"/>
      <c r="G66" s="140"/>
      <c r="H66" s="105"/>
      <c r="I66" s="141">
        <v>0.33</v>
      </c>
      <c r="J66" s="125" t="str">
        <f>IFERROR(VLOOKUP(H66,'Naturalness Check_Indic Rating'!$D$56:$K$86,8,FALSE),"")</f>
        <v/>
      </c>
    </row>
    <row r="67" spans="2:10" x14ac:dyDescent="0.3">
      <c r="B67" s="104"/>
      <c r="C67" s="164"/>
      <c r="D67" s="167"/>
      <c r="E67" s="105"/>
      <c r="F67" s="128"/>
      <c r="G67" s="129"/>
      <c r="H67" s="105"/>
      <c r="I67" s="141">
        <v>0.33</v>
      </c>
      <c r="J67" s="125" t="str">
        <f>IFERROR(VLOOKUP(H67,'Naturalness Check_Indic Rating'!$D$56:$K$86,8,FALSE),"")</f>
        <v/>
      </c>
    </row>
    <row r="68" spans="2:10" x14ac:dyDescent="0.3">
      <c r="B68" s="107"/>
      <c r="C68" s="164"/>
      <c r="D68" s="167"/>
      <c r="E68" s="105"/>
      <c r="F68" s="141"/>
      <c r="G68" s="140" t="e">
        <f>I68*J68+I69*J69</f>
        <v>#VALUE!</v>
      </c>
      <c r="H68" s="105"/>
      <c r="I68" s="141">
        <v>0.5</v>
      </c>
      <c r="J68" s="125" t="str">
        <f>IFERROR(VLOOKUP(H68,'Naturalness Check_Indic Rating'!$D$56:$K$86,8,FALSE),"")</f>
        <v/>
      </c>
    </row>
    <row r="69" spans="2:10" x14ac:dyDescent="0.3">
      <c r="B69" s="107"/>
      <c r="C69" s="164"/>
      <c r="D69" s="167"/>
      <c r="E69" s="105"/>
      <c r="F69" s="128"/>
      <c r="G69" s="129"/>
      <c r="H69" s="105"/>
      <c r="I69" s="141">
        <v>0.5</v>
      </c>
      <c r="J69" s="125" t="str">
        <f>IFERROR(VLOOKUP(H69,'Naturalness Check_Indic Rating'!$D$56:$K$86,8,FALSE),"")</f>
        <v/>
      </c>
    </row>
    <row r="70" spans="2:10" x14ac:dyDescent="0.3">
      <c r="B70" s="107" t="s">
        <v>32</v>
      </c>
      <c r="C70" s="164"/>
      <c r="D70" s="167"/>
      <c r="E70" s="96" t="s">
        <v>177</v>
      </c>
      <c r="F70" s="128"/>
      <c r="G70" s="129"/>
      <c r="H70" s="96" t="s">
        <v>178</v>
      </c>
      <c r="I70" s="128"/>
      <c r="J70" s="125" t="str">
        <f>IFERROR(VLOOKUP(H70,'Naturalness Check_Indic Rating'!$D$56:$K$86,8,FALSE),"")</f>
        <v/>
      </c>
    </row>
    <row r="71" spans="2:10" x14ac:dyDescent="0.3">
      <c r="B71" s="107"/>
      <c r="C71" s="164"/>
      <c r="D71" s="167"/>
      <c r="E71" s="96"/>
      <c r="F71" s="128"/>
      <c r="G71" s="129"/>
      <c r="H71" s="96"/>
      <c r="I71" s="128"/>
      <c r="J71" s="125" t="str">
        <f>IFERROR(VLOOKUP(H71,'Naturalness Check_Indic Rating'!$D$56:$K$86,8,FALSE),"")</f>
        <v/>
      </c>
    </row>
    <row r="72" spans="2:10" x14ac:dyDescent="0.3">
      <c r="B72" s="107"/>
      <c r="C72" s="164"/>
      <c r="D72" s="167"/>
      <c r="E72" s="96"/>
      <c r="F72" s="128"/>
      <c r="G72" s="129"/>
      <c r="H72" s="96"/>
      <c r="I72" s="128"/>
      <c r="J72" s="125" t="str">
        <f>IFERROR(VLOOKUP(H72,'Naturalness Check_Indic Rating'!$D$56:$K$86,8,FALSE),"")</f>
        <v/>
      </c>
    </row>
    <row r="73" spans="2:10" x14ac:dyDescent="0.3">
      <c r="B73" s="104"/>
      <c r="C73" s="164"/>
      <c r="D73" s="167"/>
      <c r="E73" s="96"/>
      <c r="F73" s="128"/>
      <c r="G73" s="129"/>
      <c r="H73" s="96"/>
      <c r="I73" s="128"/>
      <c r="J73" s="125" t="str">
        <f>IFERROR(VLOOKUP(H73,'Naturalness Check_Indic Rating'!$D$56:$K$86,8,FALSE),"")</f>
        <v/>
      </c>
    </row>
    <row r="74" spans="2:10" x14ac:dyDescent="0.3">
      <c r="B74" s="104"/>
      <c r="C74" s="164"/>
      <c r="D74" s="167"/>
      <c r="E74" s="96"/>
      <c r="F74" s="128"/>
      <c r="G74" s="129"/>
      <c r="H74" s="96"/>
      <c r="I74" s="128"/>
      <c r="J74" s="125" t="str">
        <f>IFERROR(VLOOKUP(H74,'Naturalness Check_Indic Rating'!$D$56:$K$86,8,FALSE),"")</f>
        <v/>
      </c>
    </row>
    <row r="75" spans="2:10" x14ac:dyDescent="0.3">
      <c r="B75" s="104"/>
      <c r="C75" s="164"/>
      <c r="D75" s="167"/>
      <c r="E75" s="96"/>
      <c r="F75" s="128"/>
      <c r="G75" s="129"/>
      <c r="H75" s="96"/>
      <c r="I75" s="128"/>
      <c r="J75" s="125" t="str">
        <f>IFERROR(VLOOKUP(H75,'Naturalness Check_Indic Rating'!$D$56:$K$86,8,FALSE),"")</f>
        <v/>
      </c>
    </row>
    <row r="76" spans="2:10" x14ac:dyDescent="0.3">
      <c r="B76" s="104"/>
      <c r="C76" s="164"/>
      <c r="D76" s="167"/>
      <c r="E76" s="96"/>
      <c r="F76" s="128"/>
      <c r="G76" s="129"/>
      <c r="H76" s="96"/>
      <c r="I76" s="128"/>
      <c r="J76" s="125" t="str">
        <f>IFERROR(VLOOKUP(H76,'Naturalness Check_Indic Rating'!$D$56:$K$86,8,FALSE),"")</f>
        <v/>
      </c>
    </row>
    <row r="77" spans="2:10" x14ac:dyDescent="0.3">
      <c r="B77" s="108"/>
      <c r="C77" s="165"/>
      <c r="D77" s="168"/>
      <c r="E77" s="109"/>
      <c r="F77" s="142"/>
      <c r="G77" s="143"/>
      <c r="H77" s="109"/>
      <c r="I77" s="142"/>
      <c r="J77" s="134" t="str">
        <f>IFERROR(VLOOKUP(H77,'Naturalness Check_Indic Rating'!$D$56:$K$86,8,FALSE),"")</f>
        <v/>
      </c>
    </row>
    <row r="78" spans="2:10" x14ac:dyDescent="0.3">
      <c r="D78" s="135"/>
      <c r="G78" s="135"/>
      <c r="J78" s="59" t="str">
        <f>IFERROR(VLOOKUP(H78,'Naturalness Check_Indic Rating'!$D$56:$K$86,8,FALSE),"")</f>
        <v/>
      </c>
    </row>
    <row r="79" spans="2:10" x14ac:dyDescent="0.3">
      <c r="B79" s="111"/>
      <c r="C79" s="163"/>
      <c r="D79" s="166" t="e">
        <f>SUMPRODUCT(F79:F93,G79:G93)</f>
        <v>#VALUE!</v>
      </c>
      <c r="E79" s="102"/>
      <c r="F79" s="136">
        <v>1</v>
      </c>
      <c r="G79" s="137" t="e">
        <f>I79*J79+I80*J80+I81*J81+I82*J82</f>
        <v>#VALUE!</v>
      </c>
      <c r="H79" s="102"/>
      <c r="I79" s="136">
        <v>0.25</v>
      </c>
      <c r="J79" s="138" t="str">
        <f>IFERROR(VLOOKUP(H79,'Naturalness Check_Indic Rating'!$D$56:$K$86,8,FALSE),"")</f>
        <v/>
      </c>
    </row>
    <row r="80" spans="2:10" x14ac:dyDescent="0.3">
      <c r="B80" s="113"/>
      <c r="C80" s="164"/>
      <c r="D80" s="167"/>
      <c r="E80" s="105"/>
      <c r="F80" s="128"/>
      <c r="G80" s="129"/>
      <c r="H80" s="105"/>
      <c r="I80" s="152">
        <v>0.25</v>
      </c>
      <c r="J80" s="125" t="str">
        <f>IFERROR(VLOOKUP(H80,'Naturalness Check_Indic Rating'!$D$56:$K$86,8,FALSE),"")</f>
        <v/>
      </c>
    </row>
    <row r="81" spans="2:10" x14ac:dyDescent="0.3">
      <c r="B81" s="113"/>
      <c r="C81" s="164"/>
      <c r="D81" s="167"/>
      <c r="E81" s="105"/>
      <c r="F81" s="128"/>
      <c r="G81" s="129"/>
      <c r="H81" s="105"/>
      <c r="I81" s="152">
        <v>0.25</v>
      </c>
      <c r="J81" s="125" t="str">
        <f>IFERROR(VLOOKUP(H81,'Naturalness Check_Indic Rating'!$D$56:$K$86,8,FALSE),"")</f>
        <v/>
      </c>
    </row>
    <row r="82" spans="2:10" x14ac:dyDescent="0.3">
      <c r="B82" s="113"/>
      <c r="C82" s="164"/>
      <c r="D82" s="167"/>
      <c r="E82" s="105"/>
      <c r="F82" s="128"/>
      <c r="G82" s="129"/>
      <c r="H82" s="105"/>
      <c r="I82" s="152">
        <v>0.25</v>
      </c>
      <c r="J82" s="125" t="str">
        <f>IFERROR(VLOOKUP(H82,'Naturalness Check_Indic Rating'!$D$56:$K$86,8,FALSE),"")</f>
        <v/>
      </c>
    </row>
    <row r="83" spans="2:10" x14ac:dyDescent="0.3">
      <c r="B83" s="113"/>
      <c r="C83" s="164"/>
      <c r="D83" s="167"/>
      <c r="E83" s="96"/>
      <c r="F83" s="128"/>
      <c r="G83" s="129"/>
      <c r="H83" s="96"/>
      <c r="I83" s="128"/>
      <c r="J83" s="125" t="str">
        <f>IFERROR(VLOOKUP(H83,'Naturalness Check_Indic Rating'!$D$56:$K$86,8,FALSE),"")</f>
        <v/>
      </c>
    </row>
    <row r="84" spans="2:10" x14ac:dyDescent="0.3">
      <c r="B84" s="113"/>
      <c r="C84" s="164"/>
      <c r="D84" s="167"/>
      <c r="E84" s="96"/>
      <c r="F84" s="128"/>
      <c r="G84" s="129"/>
      <c r="H84" s="96"/>
      <c r="I84" s="128"/>
      <c r="J84" s="125" t="str">
        <f>IFERROR(VLOOKUP(H84,'Naturalness Check_Indic Rating'!$D$56:$K$86,8,FALSE),"")</f>
        <v/>
      </c>
    </row>
    <row r="85" spans="2:10" x14ac:dyDescent="0.3">
      <c r="B85" s="114"/>
      <c r="C85" s="164"/>
      <c r="D85" s="167"/>
      <c r="E85" s="96"/>
      <c r="F85" s="128"/>
      <c r="G85" s="129"/>
      <c r="H85" s="96"/>
      <c r="I85" s="128"/>
      <c r="J85" s="125" t="str">
        <f>IFERROR(VLOOKUP(H85,'Naturalness Check_Indic Rating'!$D$56:$K$86,8,FALSE),"")</f>
        <v/>
      </c>
    </row>
    <row r="86" spans="2:10" x14ac:dyDescent="0.3">
      <c r="B86" s="114" t="s">
        <v>75</v>
      </c>
      <c r="C86" s="164"/>
      <c r="D86" s="167"/>
      <c r="E86" s="96" t="s">
        <v>177</v>
      </c>
      <c r="F86" s="128"/>
      <c r="G86" s="129"/>
      <c r="H86" s="96" t="s">
        <v>178</v>
      </c>
      <c r="I86" s="128"/>
      <c r="J86" s="125" t="str">
        <f>IFERROR(VLOOKUP(H86,'Naturalness Check_Indic Rating'!$D$56:$K$86,8,FALSE),"")</f>
        <v/>
      </c>
    </row>
    <row r="87" spans="2:10" x14ac:dyDescent="0.3">
      <c r="B87" s="113"/>
      <c r="C87" s="164"/>
      <c r="D87" s="167"/>
      <c r="E87" s="96"/>
      <c r="F87" s="128"/>
      <c r="G87" s="129"/>
      <c r="H87" s="96"/>
      <c r="I87" s="128"/>
      <c r="J87" s="125" t="str">
        <f>IFERROR(VLOOKUP(H87,'Naturalness Check_Indic Rating'!$D$56:$K$86,8,FALSE),"")</f>
        <v/>
      </c>
    </row>
    <row r="88" spans="2:10" x14ac:dyDescent="0.3">
      <c r="B88" s="113"/>
      <c r="C88" s="164"/>
      <c r="D88" s="167"/>
      <c r="E88" s="96"/>
      <c r="F88" s="128"/>
      <c r="G88" s="129"/>
      <c r="H88" s="96"/>
      <c r="I88" s="128"/>
      <c r="J88" s="125" t="str">
        <f>IFERROR(VLOOKUP(H88,'Naturalness Check_Indic Rating'!$D$56:$K$86,8,FALSE),"")</f>
        <v/>
      </c>
    </row>
    <row r="89" spans="2:10" x14ac:dyDescent="0.3">
      <c r="B89" s="114"/>
      <c r="C89" s="164"/>
      <c r="D89" s="167"/>
      <c r="E89" s="96"/>
      <c r="F89" s="128"/>
      <c r="G89" s="129"/>
      <c r="H89" s="96"/>
      <c r="I89" s="128"/>
      <c r="J89" s="125" t="str">
        <f>IFERROR(VLOOKUP(H89,'Naturalness Check_Indic Rating'!$D$56:$K$86,8,FALSE),"")</f>
        <v/>
      </c>
    </row>
    <row r="90" spans="2:10" x14ac:dyDescent="0.3">
      <c r="B90" s="113"/>
      <c r="C90" s="164"/>
      <c r="D90" s="167"/>
      <c r="E90" s="96"/>
      <c r="F90" s="128"/>
      <c r="G90" s="129"/>
      <c r="H90" s="96"/>
      <c r="I90" s="128"/>
      <c r="J90" s="125" t="str">
        <f>IFERROR(VLOOKUP(H90,'Naturalness Check_Indic Rating'!$D$56:$K$86,8,FALSE),"")</f>
        <v/>
      </c>
    </row>
    <row r="91" spans="2:10" x14ac:dyDescent="0.3">
      <c r="B91" s="113"/>
      <c r="C91" s="164"/>
      <c r="D91" s="167"/>
      <c r="E91" s="96"/>
      <c r="F91" s="128"/>
      <c r="G91" s="129"/>
      <c r="H91" s="96"/>
      <c r="I91" s="128"/>
      <c r="J91" s="125" t="str">
        <f>IFERROR(VLOOKUP(H91,'Naturalness Check_Indic Rating'!$D$56:$K$86,8,FALSE),"")</f>
        <v/>
      </c>
    </row>
    <row r="92" spans="2:10" x14ac:dyDescent="0.3">
      <c r="B92" s="113"/>
      <c r="C92" s="164"/>
      <c r="D92" s="167"/>
      <c r="E92" s="96"/>
      <c r="F92" s="128"/>
      <c r="G92" s="129"/>
      <c r="H92" s="96"/>
      <c r="I92" s="128"/>
      <c r="J92" s="125" t="str">
        <f>IFERROR(VLOOKUP(H92,'Naturalness Check_Indic Rating'!$D$56:$K$86,8,FALSE),"")</f>
        <v/>
      </c>
    </row>
    <row r="93" spans="2:10" x14ac:dyDescent="0.3">
      <c r="B93" s="115"/>
      <c r="C93" s="165"/>
      <c r="D93" s="168"/>
      <c r="E93" s="109"/>
      <c r="F93" s="142"/>
      <c r="G93" s="143"/>
      <c r="H93" s="109"/>
      <c r="I93" s="142"/>
      <c r="J93" s="134" t="str">
        <f>IFERROR(VLOOKUP(H93,'Naturalness Check_Indic Rating'!$D$56:$K$86,8,FALSE),"")</f>
        <v/>
      </c>
    </row>
  </sheetData>
  <mergeCells count="9">
    <mergeCell ref="C79:C93"/>
    <mergeCell ref="D79:D93"/>
    <mergeCell ref="F11:G11"/>
    <mergeCell ref="C26:C40"/>
    <mergeCell ref="D26:D40"/>
    <mergeCell ref="C42:C56"/>
    <mergeCell ref="D42:D56"/>
    <mergeCell ref="C63:C77"/>
    <mergeCell ref="D63:D77"/>
  </mergeCells>
  <conditionalFormatting sqref="C22">
    <cfRule type="cellIs" dxfId="1" priority="2" operator="lessThan">
      <formula>$C$59</formula>
    </cfRule>
  </conditionalFormatting>
  <conditionalFormatting sqref="C59">
    <cfRule type="cellIs" dxfId="0" priority="1" operator="lessThan">
      <formula>$C$22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50"/>
  <sheetViews>
    <sheetView workbookViewId="0">
      <selection activeCell="E2" sqref="E2"/>
    </sheetView>
  </sheetViews>
  <sheetFormatPr defaultColWidth="11.5546875" defaultRowHeight="14.4" x14ac:dyDescent="0.3"/>
  <cols>
    <col min="1" max="1" width="4.88671875" customWidth="1"/>
    <col min="2" max="2" width="26.44140625" customWidth="1"/>
    <col min="3" max="3" width="30.109375" customWidth="1"/>
    <col min="4" max="4" width="31.88671875" customWidth="1"/>
    <col min="5" max="5" width="34.109375" customWidth="1"/>
    <col min="6" max="6" width="44" customWidth="1"/>
  </cols>
  <sheetData>
    <row r="2" spans="2:6" ht="15" x14ac:dyDescent="0.3">
      <c r="B2" s="5" t="s">
        <v>0</v>
      </c>
      <c r="C2" s="5" t="s">
        <v>1</v>
      </c>
      <c r="D2" s="5" t="s">
        <v>2</v>
      </c>
      <c r="E2" s="17" t="s">
        <v>87</v>
      </c>
      <c r="F2" s="5" t="s">
        <v>3</v>
      </c>
    </row>
    <row r="3" spans="2:6" ht="30" x14ac:dyDescent="0.3">
      <c r="B3" s="176" t="s">
        <v>4</v>
      </c>
      <c r="C3" s="6" t="s">
        <v>5</v>
      </c>
      <c r="D3" s="7" t="s">
        <v>6</v>
      </c>
      <c r="E3" s="10" t="s">
        <v>7</v>
      </c>
      <c r="F3" s="6"/>
    </row>
    <row r="4" spans="2:6" ht="16.2" x14ac:dyDescent="0.3">
      <c r="B4" s="176"/>
      <c r="C4" s="8" t="s">
        <v>8</v>
      </c>
      <c r="D4" s="11" t="s">
        <v>9</v>
      </c>
      <c r="E4" s="9" t="s">
        <v>10</v>
      </c>
      <c r="F4" s="8"/>
    </row>
    <row r="5" spans="2:6" ht="30" x14ac:dyDescent="0.3">
      <c r="B5" s="176"/>
      <c r="C5" s="178" t="s">
        <v>11</v>
      </c>
      <c r="D5" s="7" t="s">
        <v>12</v>
      </c>
      <c r="E5" s="10" t="s">
        <v>13</v>
      </c>
      <c r="F5" s="6"/>
    </row>
    <row r="6" spans="2:6" ht="15" x14ac:dyDescent="0.3">
      <c r="B6" s="176"/>
      <c r="C6" s="178"/>
      <c r="D6" s="7" t="s">
        <v>14</v>
      </c>
      <c r="E6" s="10" t="s">
        <v>13</v>
      </c>
      <c r="F6" s="6"/>
    </row>
    <row r="7" spans="2:6" ht="15" x14ac:dyDescent="0.3">
      <c r="B7" s="176"/>
      <c r="C7" s="178"/>
      <c r="D7" s="7" t="s">
        <v>15</v>
      </c>
      <c r="E7" s="10" t="s">
        <v>16</v>
      </c>
      <c r="F7" s="6"/>
    </row>
    <row r="8" spans="2:6" ht="15" x14ac:dyDescent="0.3">
      <c r="B8" s="176"/>
      <c r="C8" s="178"/>
      <c r="D8" s="7" t="s">
        <v>17</v>
      </c>
      <c r="E8" s="10" t="s">
        <v>18</v>
      </c>
      <c r="F8" s="6"/>
    </row>
    <row r="9" spans="2:6" ht="15" x14ac:dyDescent="0.3">
      <c r="B9" s="176"/>
      <c r="C9" s="178"/>
      <c r="D9" s="7" t="s">
        <v>19</v>
      </c>
      <c r="E9" s="10" t="s">
        <v>18</v>
      </c>
      <c r="F9" s="6"/>
    </row>
    <row r="10" spans="2:6" ht="15" x14ac:dyDescent="0.3">
      <c r="B10" s="176"/>
      <c r="C10" s="179" t="s">
        <v>20</v>
      </c>
      <c r="D10" s="11" t="s">
        <v>21</v>
      </c>
      <c r="E10" s="9" t="s">
        <v>22</v>
      </c>
      <c r="F10" s="8"/>
    </row>
    <row r="11" spans="2:6" ht="15" x14ac:dyDescent="0.3">
      <c r="B11" s="176"/>
      <c r="C11" s="179"/>
      <c r="D11" s="11" t="s">
        <v>23</v>
      </c>
      <c r="E11" s="9" t="s">
        <v>24</v>
      </c>
      <c r="F11" s="8"/>
    </row>
    <row r="12" spans="2:6" ht="15" x14ac:dyDescent="0.3">
      <c r="B12" s="176"/>
      <c r="C12" s="179"/>
      <c r="D12" s="11" t="s">
        <v>25</v>
      </c>
      <c r="E12" s="9" t="s">
        <v>26</v>
      </c>
      <c r="F12" s="8"/>
    </row>
    <row r="13" spans="2:6" ht="15" x14ac:dyDescent="0.3">
      <c r="B13" s="176"/>
      <c r="C13" s="180" t="s">
        <v>27</v>
      </c>
      <c r="D13" s="7" t="s">
        <v>28</v>
      </c>
      <c r="E13" s="10" t="s">
        <v>29</v>
      </c>
      <c r="F13" s="6"/>
    </row>
    <row r="14" spans="2:6" ht="15" x14ac:dyDescent="0.3">
      <c r="B14" s="176"/>
      <c r="C14" s="180"/>
      <c r="D14" s="7" t="s">
        <v>30</v>
      </c>
      <c r="E14" s="10" t="s">
        <v>31</v>
      </c>
      <c r="F14" s="6"/>
    </row>
    <row r="15" spans="2:6" ht="15" x14ac:dyDescent="0.3">
      <c r="B15" s="181" t="s">
        <v>32</v>
      </c>
      <c r="C15" s="177" t="s">
        <v>33</v>
      </c>
      <c r="D15" s="12" t="s">
        <v>34</v>
      </c>
      <c r="E15" s="9" t="s">
        <v>35</v>
      </c>
      <c r="F15" s="8"/>
    </row>
    <row r="16" spans="2:6" ht="15" x14ac:dyDescent="0.3">
      <c r="B16" s="181"/>
      <c r="C16" s="177"/>
      <c r="D16" s="11" t="s">
        <v>36</v>
      </c>
      <c r="E16" s="9" t="s">
        <v>35</v>
      </c>
      <c r="F16" s="8"/>
    </row>
    <row r="17" spans="2:6" ht="15" x14ac:dyDescent="0.3">
      <c r="B17" s="181"/>
      <c r="C17" s="177"/>
      <c r="D17" s="11" t="s">
        <v>37</v>
      </c>
      <c r="E17" s="9" t="s">
        <v>35</v>
      </c>
      <c r="F17" s="8"/>
    </row>
    <row r="18" spans="2:6" ht="30" x14ac:dyDescent="0.3">
      <c r="B18" s="181"/>
      <c r="C18" s="177"/>
      <c r="D18" s="11" t="s">
        <v>38</v>
      </c>
      <c r="E18" s="9" t="s">
        <v>35</v>
      </c>
      <c r="F18" s="8"/>
    </row>
    <row r="19" spans="2:6" ht="15" x14ac:dyDescent="0.3">
      <c r="B19" s="181"/>
      <c r="C19" s="180" t="s">
        <v>39</v>
      </c>
      <c r="D19" s="7" t="s">
        <v>40</v>
      </c>
      <c r="E19" s="10" t="s">
        <v>41</v>
      </c>
      <c r="F19" s="6"/>
    </row>
    <row r="20" spans="2:6" ht="15" x14ac:dyDescent="0.3">
      <c r="B20" s="181"/>
      <c r="C20" s="180"/>
      <c r="D20" s="7" t="s">
        <v>42</v>
      </c>
      <c r="E20" s="10" t="s">
        <v>43</v>
      </c>
      <c r="F20" s="6"/>
    </row>
    <row r="21" spans="2:6" ht="15" x14ac:dyDescent="0.3">
      <c r="B21" s="181"/>
      <c r="C21" s="180"/>
      <c r="D21" s="7" t="s">
        <v>44</v>
      </c>
      <c r="E21" s="10" t="s">
        <v>43</v>
      </c>
      <c r="F21" s="6"/>
    </row>
    <row r="22" spans="2:6" ht="15" x14ac:dyDescent="0.3">
      <c r="B22" s="181"/>
      <c r="C22" s="177" t="s">
        <v>45</v>
      </c>
      <c r="D22" s="11" t="s">
        <v>46</v>
      </c>
      <c r="E22" s="9" t="s">
        <v>47</v>
      </c>
      <c r="F22" s="8"/>
    </row>
    <row r="23" spans="2:6" ht="15" x14ac:dyDescent="0.3">
      <c r="B23" s="181"/>
      <c r="C23" s="177"/>
      <c r="D23" s="11" t="s">
        <v>48</v>
      </c>
      <c r="E23" s="9" t="s">
        <v>49</v>
      </c>
      <c r="F23" s="8"/>
    </row>
    <row r="24" spans="2:6" ht="15" x14ac:dyDescent="0.3">
      <c r="B24" s="181"/>
      <c r="C24" s="177"/>
      <c r="D24" s="11" t="s">
        <v>50</v>
      </c>
      <c r="E24" s="9" t="s">
        <v>49</v>
      </c>
      <c r="F24" s="8"/>
    </row>
    <row r="25" spans="2:6" ht="15" x14ac:dyDescent="0.3">
      <c r="B25" s="181"/>
      <c r="C25" s="175" t="s">
        <v>51</v>
      </c>
      <c r="D25" s="13" t="s">
        <v>52</v>
      </c>
      <c r="E25" s="14" t="s">
        <v>53</v>
      </c>
      <c r="F25" s="15"/>
    </row>
    <row r="26" spans="2:6" ht="15" x14ac:dyDescent="0.3">
      <c r="B26" s="181"/>
      <c r="C26" s="175"/>
      <c r="D26" s="16" t="s">
        <v>54</v>
      </c>
      <c r="E26" s="14"/>
      <c r="F26" s="15"/>
    </row>
    <row r="27" spans="2:6" ht="15" x14ac:dyDescent="0.3">
      <c r="B27" s="181"/>
      <c r="C27" s="177" t="s">
        <v>55</v>
      </c>
      <c r="D27" s="11" t="s">
        <v>56</v>
      </c>
      <c r="E27" s="9" t="s">
        <v>56</v>
      </c>
      <c r="F27" s="8"/>
    </row>
    <row r="28" spans="2:6" ht="15" x14ac:dyDescent="0.3">
      <c r="B28" s="181"/>
      <c r="C28" s="177"/>
      <c r="D28" s="11" t="s">
        <v>57</v>
      </c>
      <c r="E28" s="9" t="s">
        <v>58</v>
      </c>
      <c r="F28" s="8"/>
    </row>
    <row r="29" spans="2:6" ht="30" x14ac:dyDescent="0.3">
      <c r="B29" s="181"/>
      <c r="C29" s="175" t="s">
        <v>59</v>
      </c>
      <c r="D29" s="13" t="s">
        <v>60</v>
      </c>
      <c r="E29" s="14" t="s">
        <v>61</v>
      </c>
      <c r="F29" s="15"/>
    </row>
    <row r="30" spans="2:6" ht="15" x14ac:dyDescent="0.3">
      <c r="B30" s="181"/>
      <c r="C30" s="175"/>
      <c r="D30" s="13" t="s">
        <v>62</v>
      </c>
      <c r="E30" s="19" t="s">
        <v>63</v>
      </c>
      <c r="F30" s="15"/>
    </row>
    <row r="31" spans="2:6" ht="15" x14ac:dyDescent="0.3">
      <c r="B31" s="181"/>
      <c r="C31" s="177" t="s">
        <v>64</v>
      </c>
      <c r="D31" s="172" t="s">
        <v>65</v>
      </c>
      <c r="E31" s="20" t="s">
        <v>66</v>
      </c>
      <c r="F31" s="173"/>
    </row>
    <row r="32" spans="2:6" ht="15" x14ac:dyDescent="0.3">
      <c r="B32" s="181"/>
      <c r="C32" s="177"/>
      <c r="D32" s="172"/>
      <c r="E32" s="21" t="s">
        <v>67</v>
      </c>
      <c r="F32" s="173"/>
    </row>
    <row r="33" spans="2:6" ht="15" x14ac:dyDescent="0.3">
      <c r="B33" s="181"/>
      <c r="C33" s="177"/>
      <c r="D33" s="172" t="s">
        <v>68</v>
      </c>
      <c r="E33" s="20" t="s">
        <v>69</v>
      </c>
      <c r="F33" s="173"/>
    </row>
    <row r="34" spans="2:6" ht="15" x14ac:dyDescent="0.3">
      <c r="B34" s="181"/>
      <c r="C34" s="177"/>
      <c r="D34" s="172"/>
      <c r="E34" s="22" t="s">
        <v>70</v>
      </c>
      <c r="F34" s="173"/>
    </row>
    <row r="35" spans="2:6" ht="15" x14ac:dyDescent="0.3">
      <c r="B35" s="181"/>
      <c r="C35" s="177"/>
      <c r="D35" s="172" t="s">
        <v>71</v>
      </c>
      <c r="E35" s="20" t="s">
        <v>72</v>
      </c>
      <c r="F35" s="173"/>
    </row>
    <row r="36" spans="2:6" ht="15" x14ac:dyDescent="0.3">
      <c r="B36" s="181"/>
      <c r="C36" s="177"/>
      <c r="D36" s="172"/>
      <c r="E36" s="23" t="s">
        <v>73</v>
      </c>
      <c r="F36" s="173"/>
    </row>
    <row r="37" spans="2:6" ht="15" x14ac:dyDescent="0.3">
      <c r="B37" s="181"/>
      <c r="C37" s="177"/>
      <c r="D37" s="172"/>
      <c r="E37" s="22" t="s">
        <v>74</v>
      </c>
      <c r="F37" s="173"/>
    </row>
    <row r="38" spans="2:6" ht="15" x14ac:dyDescent="0.3">
      <c r="B38" s="174" t="s">
        <v>75</v>
      </c>
      <c r="C38" s="175" t="s">
        <v>76</v>
      </c>
      <c r="D38" s="13" t="s">
        <v>77</v>
      </c>
      <c r="E38" s="18" t="s">
        <v>78</v>
      </c>
      <c r="F38" s="15"/>
    </row>
    <row r="39" spans="2:6" ht="15" x14ac:dyDescent="0.3">
      <c r="B39" s="174"/>
      <c r="C39" s="175"/>
      <c r="D39" s="13" t="s">
        <v>79</v>
      </c>
      <c r="E39" s="14" t="s">
        <v>78</v>
      </c>
      <c r="F39" s="15"/>
    </row>
    <row r="40" spans="2:6" ht="30" x14ac:dyDescent="0.3">
      <c r="B40" s="174"/>
      <c r="C40" s="175"/>
      <c r="D40" s="13" t="s">
        <v>80</v>
      </c>
      <c r="E40" s="14" t="s">
        <v>78</v>
      </c>
      <c r="F40" s="15" t="s">
        <v>81</v>
      </c>
    </row>
    <row r="41" spans="2:6" ht="15" x14ac:dyDescent="0.3">
      <c r="B41" s="174"/>
      <c r="C41" s="175"/>
      <c r="D41" s="13" t="s">
        <v>82</v>
      </c>
      <c r="E41" s="14" t="s">
        <v>83</v>
      </c>
      <c r="F41" s="15"/>
    </row>
    <row r="42" spans="2:6" ht="15" x14ac:dyDescent="0.3">
      <c r="B42" s="174"/>
      <c r="C42" s="175"/>
      <c r="D42" s="13" t="s">
        <v>84</v>
      </c>
      <c r="E42" s="14" t="s">
        <v>78</v>
      </c>
      <c r="F42" s="15"/>
    </row>
    <row r="45" spans="2:6" x14ac:dyDescent="0.3">
      <c r="B45" s="3" t="s">
        <v>85</v>
      </c>
    </row>
    <row r="46" spans="2:6" x14ac:dyDescent="0.3">
      <c r="B46" s="3" t="s">
        <v>86</v>
      </c>
    </row>
    <row r="47" spans="2:6" x14ac:dyDescent="0.3">
      <c r="B47" s="3" t="s">
        <v>88</v>
      </c>
    </row>
    <row r="48" spans="2:6" x14ac:dyDescent="0.3">
      <c r="B48" s="4"/>
    </row>
    <row r="49" spans="2:2" x14ac:dyDescent="0.3">
      <c r="B49" s="4"/>
    </row>
    <row r="50" spans="2:2" x14ac:dyDescent="0.3">
      <c r="B50" s="4"/>
    </row>
  </sheetData>
  <mergeCells count="20">
    <mergeCell ref="B38:B42"/>
    <mergeCell ref="C38:C42"/>
    <mergeCell ref="B3:B14"/>
    <mergeCell ref="C27:C28"/>
    <mergeCell ref="C29:C30"/>
    <mergeCell ref="C31:C37"/>
    <mergeCell ref="C5:C9"/>
    <mergeCell ref="C10:C12"/>
    <mergeCell ref="C13:C14"/>
    <mergeCell ref="B15:B37"/>
    <mergeCell ref="C15:C18"/>
    <mergeCell ref="C19:C21"/>
    <mergeCell ref="C22:C24"/>
    <mergeCell ref="C25:C26"/>
    <mergeCell ref="D31:D32"/>
    <mergeCell ref="F31:F32"/>
    <mergeCell ref="D33:D34"/>
    <mergeCell ref="F33:F34"/>
    <mergeCell ref="D35:D37"/>
    <mergeCell ref="F35:F37"/>
  </mergeCells>
  <hyperlinks>
    <hyperlink ref="D15" location="_ftn1" display="_ftn1" xr:uid="{00000000-0004-0000-0700-000000000000}"/>
    <hyperlink ref="B46" location="_ftnref2" display="_ftnref2" xr:uid="{00000000-0004-0000-0700-000001000000}"/>
    <hyperlink ref="B45" location="_ftnref1" display="_ftnref1" xr:uid="{00000000-0004-0000-0700-000002000000}"/>
    <hyperlink ref="D26" location="_ftn2" display="_ftn2" xr:uid="{00000000-0004-0000-0700-000003000000}"/>
    <hyperlink ref="E2" location="'Liste critères génériques'!B47" display="Parameter [3]" xr:uid="{00000000-0004-0000-07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4</vt:i4>
      </vt:variant>
    </vt:vector>
  </HeadingPairs>
  <TitlesOfParts>
    <vt:vector size="13" baseType="lpstr">
      <vt:lpstr>1. Processing Steps</vt:lpstr>
      <vt:lpstr>2.List criteria,indicator,param</vt:lpstr>
      <vt:lpstr>3. Naturalness check criteria</vt:lpstr>
      <vt:lpstr>4. Data collection</vt:lpstr>
      <vt:lpstr>Process Assessment_Indic Rating</vt:lpstr>
      <vt:lpstr>Process Assessment_Overall scor</vt:lpstr>
      <vt:lpstr>Naturalness Check_Indic Rating</vt:lpstr>
      <vt:lpstr>Naturalness Check_Overall score</vt:lpstr>
      <vt:lpstr>9.Annex_List of criteria</vt:lpstr>
      <vt:lpstr>'9.Annex_List of criteria'!_ftn1</vt:lpstr>
      <vt:lpstr>'9.Annex_List of criteria'!_ftn2</vt:lpstr>
      <vt:lpstr>'9.Annex_List of criteria'!_ftnref1</vt:lpstr>
      <vt:lpstr>'9.Annex_List of criteria'!_ftnref2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2022-01-29T10:17:50Z</dcterms:modified>
</cp:coreProperties>
</file>